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hilesii.sharepoint.com/teams/InstruccionesF22AT2026/Documentos compartidos/General/CCJ y LOF 23.01/"/>
    </mc:Choice>
  </mc:AlternateContent>
  <xr:revisionPtr revIDLastSave="826" documentId="13_ncr:1_{4A4F8B75-0AA7-4A18-97BC-3013B12BAFC9}" xr6:coauthVersionLast="47" xr6:coauthVersionMax="47" xr10:uidLastSave="{D6549B5F-2B2E-4620-8E85-2DB8E37FC7B1}"/>
  <bookViews>
    <workbookView xWindow="-120" yWindow="-120" windowWidth="29040" windowHeight="15720" tabRatio="928" xr2:uid="{00000000-000D-0000-FFFF-FFFF00000000}"/>
  </bookViews>
  <sheets>
    <sheet name="Indice" sheetId="15" r:id="rId1"/>
    <sheet name="1.-Dividendos percibidos " sheetId="8" r:id="rId2"/>
    <sheet name="2.-Dividendos distribuidos" sheetId="16" r:id="rId3"/>
    <sheet name="3.- GR art.21 LIR" sheetId="17" r:id="rId4"/>
    <sheet name="4.-Incentivo al ahorro art. 14E" sheetId="18" r:id="rId5"/>
    <sheet name="5.-INR" sheetId="20" r:id="rId6"/>
    <sheet name="6.- Pérdidas de arrastre" sheetId="19" r:id="rId7"/>
    <sheet name="7.- Corrección monetaria CPTi" sheetId="21" r:id="rId8"/>
  </sheets>
  <definedNames>
    <definedName name="_Hlt284861986" localSheetId="3">'3.- GR art.21 LIR'!$H$15</definedName>
    <definedName name="_Hlt284861998" localSheetId="3">'3.- GR art.21 LIR'!$G$17</definedName>
    <definedName name="_xlnm.Print_Area" localSheetId="5">'5.-INR'!$A$1:$J$28</definedName>
    <definedName name="_xlnm.Print_Area" localSheetId="6">'6.- Pérdidas de arrastre'!$A$1:$J$46</definedName>
    <definedName name="_xlnm.Print_Area" localSheetId="7">'7.- Corrección monetaria CPTi'!$A$1:$J$27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8" l="1"/>
  <c r="F17" i="21"/>
  <c r="F18" i="21" s="1"/>
  <c r="F25" i="21" s="1"/>
  <c r="F41" i="19"/>
  <c r="F43" i="19" s="1"/>
  <c r="E40" i="19"/>
  <c r="E39" i="19"/>
  <c r="E38" i="19"/>
  <c r="E34" i="19"/>
  <c r="F18" i="8"/>
  <c r="F26" i="8"/>
  <c r="F24" i="8"/>
  <c r="F15" i="8"/>
  <c r="F17" i="8" s="1"/>
  <c r="F7" i="8" s="1"/>
  <c r="F25" i="8" s="1"/>
  <c r="F27" i="8" s="1"/>
  <c r="F35" i="19"/>
  <c r="C25" i="8"/>
  <c r="C23" i="16"/>
  <c r="F15" i="16"/>
  <c r="F17" i="16" s="1"/>
  <c r="F24" i="16"/>
  <c r="F22" i="16"/>
  <c r="C27" i="17"/>
  <c r="C18" i="17"/>
  <c r="F18" i="17"/>
  <c r="F17" i="17"/>
  <c r="F26" i="17"/>
  <c r="F16" i="18"/>
  <c r="F17" i="18" s="1"/>
  <c r="F18" i="18" s="1"/>
  <c r="F24" i="18"/>
  <c r="F15" i="20"/>
  <c r="F18" i="20" s="1"/>
  <c r="C25" i="20"/>
  <c r="F26" i="20"/>
  <c r="F24" i="20"/>
  <c r="F26" i="19"/>
  <c r="C40" i="19"/>
  <c r="C39" i="19"/>
  <c r="C38" i="19"/>
  <c r="C25" i="19"/>
  <c r="F17" i="19"/>
  <c r="F19" i="19" s="1"/>
  <c r="F25" i="19" s="1"/>
  <c r="F24" i="19"/>
  <c r="C25" i="21"/>
  <c r="C24" i="21"/>
  <c r="F16" i="21"/>
  <c r="F23" i="21"/>
  <c r="B6" i="15"/>
  <c r="B7" i="15" s="1"/>
  <c r="B8" i="15" s="1"/>
  <c r="B9" i="15" s="1"/>
  <c r="B10" i="15" s="1"/>
  <c r="B11" i="15" s="1"/>
  <c r="F24" i="21" l="1"/>
  <c r="F23" i="16"/>
  <c r="F25" i="16" s="1"/>
  <c r="F27" i="19"/>
  <c r="F17" i="20"/>
  <c r="F19" i="20" s="1"/>
  <c r="F25" i="20" s="1"/>
  <c r="F27" i="20" s="1"/>
  <c r="F20" i="17"/>
  <c r="F28" i="17" s="1"/>
  <c r="F26" i="21"/>
  <c r="F19" i="18"/>
  <c r="F25" i="18" s="1"/>
  <c r="F26" i="18"/>
  <c r="F19" i="17"/>
  <c r="F21" i="17" s="1"/>
  <c r="F27" i="17" s="1"/>
  <c r="F29" i="17" s="1"/>
  <c r="F27" i="18" l="1"/>
</calcChain>
</file>

<file path=xl/sharedStrings.xml><?xml version="1.0" encoding="utf-8"?>
<sst xmlns="http://schemas.openxmlformats.org/spreadsheetml/2006/main" count="297" uniqueCount="84">
  <si>
    <t>Pérdida de arrastre</t>
  </si>
  <si>
    <t>Retiros o dividendos percibidos en el ejercicio</t>
  </si>
  <si>
    <t xml:space="preserve">Incentivo al ahorro establecido en el artículo 14  letra E) de la LIR </t>
  </si>
  <si>
    <t>Corrección monetaria CPT inicial</t>
  </si>
  <si>
    <t>Gastos rechazados inciso segundo o inciso primero no afectos al IU del 40% del art. 21 de la LIR</t>
  </si>
  <si>
    <t>RLI determinada</t>
  </si>
  <si>
    <t>Dividendos INR percibidos</t>
  </si>
  <si>
    <t>Pérdida tributaria del ejercicio</t>
  </si>
  <si>
    <t>Pérdidas ejercicios anteriores, actualizada</t>
  </si>
  <si>
    <t>Efectos de los retiros o dividendos afectos a impuestos finales  percibidos durante el ejercicio en la razonabilidad del CPT</t>
  </si>
  <si>
    <t>Efectos de los retiros, remesas o distribuciones efectuadas en la razonabilidad del CPT.</t>
  </si>
  <si>
    <t>Efectos de las partidas del inciso primero no afectas al IU de tasa 40% y del inciso segundo del art. 21 de la LIR, reajustados, en la razonabilidad del CPT</t>
  </si>
  <si>
    <t>Efectos por incentivo al ahorro establecido en el artículo 14 letra E) de la LIR, en la razonabilidad del CPT</t>
  </si>
  <si>
    <t>Efectos de los INR en la razonabilidad del CPT</t>
  </si>
  <si>
    <t>Efectos de la pérdida tributaria de arrastre en la razonabilidad del CPT</t>
  </si>
  <si>
    <t>Efectos de la corrección monetaria del CPT inicial en la razonabilidad del CPT</t>
  </si>
  <si>
    <t>EJERCICIOS COMPLEMENTARIOS DE RAZONABILIDAD CPT</t>
    <phoneticPr fontId="7" type="noConversion"/>
  </si>
  <si>
    <t>Dividendos afectos a IF percibidos</t>
  </si>
  <si>
    <t>No hay agregados ni deducciones</t>
  </si>
  <si>
    <t>Remuneraciones</t>
  </si>
  <si>
    <t>(+)</t>
  </si>
  <si>
    <t>(-)</t>
  </si>
  <si>
    <t>(=)</t>
  </si>
  <si>
    <t>Detalle</t>
  </si>
  <si>
    <t>Pérdida del ejercicio</t>
  </si>
  <si>
    <t>Ingresos del giro percibidos</t>
  </si>
  <si>
    <t>Capital aportado</t>
  </si>
  <si>
    <t>CPT del ejercicio</t>
  </si>
  <si>
    <t>Año 1</t>
  </si>
  <si>
    <t>Año 2</t>
  </si>
  <si>
    <t>Multas fiscales</t>
  </si>
  <si>
    <t>RLI afecta IDPC</t>
  </si>
  <si>
    <t>Resultado financiero</t>
  </si>
  <si>
    <t>INR</t>
  </si>
  <si>
    <t>Costo directo de los bienes y servicios</t>
  </si>
  <si>
    <t>Pérdidas de ejercicios anteriores (art. 31 N° 3 LIR)</t>
  </si>
  <si>
    <t>Pérdida Tributaria del ejercicio</t>
  </si>
  <si>
    <t>$</t>
  </si>
  <si>
    <t>CPT inicial</t>
  </si>
  <si>
    <t>Retiros, dividendos o distribuciones pagadas en el ejercicio</t>
  </si>
  <si>
    <t>Pérdidas de arrastre</t>
  </si>
  <si>
    <t>N°</t>
  </si>
  <si>
    <t>Dividendos percibidos</t>
  </si>
  <si>
    <t>1.-</t>
  </si>
  <si>
    <t>a)</t>
  </si>
  <si>
    <t>b)</t>
  </si>
  <si>
    <t>c)</t>
  </si>
  <si>
    <t>2.-</t>
  </si>
  <si>
    <t>Dividendos distribuidos reajustados</t>
  </si>
  <si>
    <t>3.-</t>
  </si>
  <si>
    <t>4.-</t>
  </si>
  <si>
    <t xml:space="preserve">GERARDO ESCUDERO TOLEDO </t>
  </si>
  <si>
    <t>6.-</t>
  </si>
  <si>
    <t>5.-</t>
  </si>
  <si>
    <t>7.-</t>
  </si>
  <si>
    <t>Dividendos INR  percibidos</t>
  </si>
  <si>
    <t>CPT Negativo</t>
  </si>
  <si>
    <t>d)</t>
  </si>
  <si>
    <t>Inicio de actividades (supuesto)</t>
  </si>
  <si>
    <t>Movimientos del año 2</t>
  </si>
  <si>
    <t>Ir al índice</t>
  </si>
  <si>
    <t>Dividendos distribuidos, reajustados</t>
  </si>
  <si>
    <t>Gastos por donaciones (que exceden el LGA)</t>
  </si>
  <si>
    <t>GR del inc. 1° no gravadas con IU 40% y del inc. 2° art. 21 LIR</t>
  </si>
  <si>
    <t>Retiros del ejercicio actualizados</t>
  </si>
  <si>
    <t>RLI antes de rebaja incentivo al ahorro artículo 14 letra E) LIR.</t>
  </si>
  <si>
    <t>Incentivo al ahorro artículo 14 letra E) LIR.</t>
  </si>
  <si>
    <t>Ajuste por beneficio artículo 14 letra E) LIR</t>
  </si>
  <si>
    <t>Capital Propio Tributario positivo final</t>
  </si>
  <si>
    <r>
      <rPr>
        <sz val="9"/>
        <color theme="1"/>
        <rFont val="Arial"/>
        <family val="2"/>
      </rPr>
      <t>Agregado  GR del inc. 1° no gravadas con IU 40% y del inc. 2° art. 21 LIR</t>
    </r>
  </si>
  <si>
    <t>VIPC anual año 2025</t>
  </si>
  <si>
    <t>Antecedentes</t>
  </si>
  <si>
    <r>
      <t>Capital Propio Tributario positivo (</t>
    </r>
    <r>
      <rPr>
        <b/>
        <sz val="10"/>
        <rFont val="Arial"/>
        <family val="2"/>
      </rPr>
      <t>Código 645</t>
    </r>
    <r>
      <rPr>
        <sz val="10"/>
        <rFont val="Arial"/>
        <family val="2"/>
      </rPr>
      <t xml:space="preserve"> F-22 AT 2025) </t>
    </r>
  </si>
  <si>
    <r>
      <t xml:space="preserve">Determinación RLI y </t>
    </r>
    <r>
      <rPr>
        <b/>
        <sz val="10"/>
        <rFont val="Arial"/>
        <family val="2"/>
      </rPr>
      <t>Recuadro N° 12</t>
    </r>
    <r>
      <rPr>
        <sz val="10"/>
        <rFont val="Arial"/>
        <family val="2"/>
      </rPr>
      <t xml:space="preserve"> F-22</t>
    </r>
  </si>
  <si>
    <r>
      <t xml:space="preserve">Razonabilidad CPT y </t>
    </r>
    <r>
      <rPr>
        <b/>
        <sz val="10"/>
        <rFont val="Arial"/>
        <family val="2"/>
      </rPr>
      <t>Recuadro N° 14</t>
    </r>
    <r>
      <rPr>
        <sz val="10"/>
        <rFont val="Arial"/>
        <family val="2"/>
      </rPr>
      <t xml:space="preserve"> F-22</t>
    </r>
  </si>
  <si>
    <t>Códigos 
Recuadro N°12</t>
  </si>
  <si>
    <t>Códigos
 Recuadro N°14</t>
  </si>
  <si>
    <t>Códigos 
Recuadro N°14</t>
  </si>
  <si>
    <t>Códigos
 Recuadro N°12</t>
  </si>
  <si>
    <r>
      <t>Capital Propio Tributario positivo (</t>
    </r>
    <r>
      <rPr>
        <b/>
        <sz val="10"/>
        <rFont val="Arial"/>
        <family val="2"/>
      </rPr>
      <t xml:space="preserve">Código 645 </t>
    </r>
    <r>
      <rPr>
        <sz val="10"/>
        <rFont val="Arial"/>
        <family val="2"/>
      </rPr>
      <t xml:space="preserve">F-22 AT 2025) </t>
    </r>
  </si>
  <si>
    <t>Comprobación CPT Negativo</t>
  </si>
  <si>
    <t>Códigos
Recuadro N°12</t>
  </si>
  <si>
    <r>
      <t>Capital Propio Tributario positivo (</t>
    </r>
    <r>
      <rPr>
        <b/>
        <sz val="10"/>
        <color rgb="FF000000"/>
        <rFont val="Arial"/>
        <family val="2"/>
      </rPr>
      <t>Código 645</t>
    </r>
    <r>
      <rPr>
        <sz val="10"/>
        <color indexed="8"/>
        <rFont val="Arial"/>
        <family val="2"/>
      </rPr>
      <t xml:space="preserve"> F-22 AT 2025) </t>
    </r>
  </si>
  <si>
    <t>Capital Propio Tributario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</si>
</sst>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,##0;[Red]\(#,##0\)"/>
    <numFmt numFmtId="167" formatCode="0.0%"/>
    <numFmt numFmtId="168" formatCode="_-* #,##0_-;\-* #,##0_-;_-* &quot;0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0"/>
      <color theme="2" tint="-0.74999237037263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theme="4" tint="0.79995117038483843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8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medium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medium">
        <color theme="8"/>
      </right>
      <top style="thin">
        <color theme="4"/>
      </top>
      <bottom/>
      <diagonal/>
    </border>
    <border>
      <left style="medium">
        <color theme="8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8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165" fontId="0" fillId="2" borderId="0" xfId="1" applyNumberFormat="1" applyFont="1" applyFill="1"/>
    <xf numFmtId="0" fontId="2" fillId="2" borderId="0" xfId="0" applyFont="1" applyFill="1"/>
    <xf numFmtId="165" fontId="0" fillId="2" borderId="0" xfId="1" applyNumberFormat="1" applyFont="1" applyFill="1" applyBorder="1"/>
    <xf numFmtId="165" fontId="0" fillId="2" borderId="0" xfId="0" applyNumberFormat="1" applyFill="1"/>
    <xf numFmtId="0" fontId="5" fillId="2" borderId="0" xfId="0" applyFont="1" applyFill="1"/>
    <xf numFmtId="0" fontId="4" fillId="0" borderId="0" xfId="0" applyFont="1"/>
    <xf numFmtId="0" fontId="3" fillId="0" borderId="0" xfId="0" applyFont="1"/>
    <xf numFmtId="0" fontId="8" fillId="2" borderId="0" xfId="0" applyFont="1" applyFill="1"/>
    <xf numFmtId="0" fontId="3" fillId="2" borderId="0" xfId="0" applyFont="1" applyFill="1"/>
    <xf numFmtId="165" fontId="3" fillId="2" borderId="0" xfId="1" applyNumberFormat="1" applyFont="1" applyFill="1"/>
    <xf numFmtId="0" fontId="9" fillId="2" borderId="0" xfId="3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3" fillId="2" borderId="0" xfId="0" applyNumberFormat="1" applyFont="1" applyFill="1"/>
    <xf numFmtId="165" fontId="3" fillId="2" borderId="0" xfId="1" applyNumberFormat="1" applyFont="1" applyFill="1" applyBorder="1"/>
    <xf numFmtId="0" fontId="10" fillId="2" borderId="0" xfId="0" applyFont="1" applyFill="1"/>
    <xf numFmtId="165" fontId="10" fillId="2" borderId="0" xfId="1" applyNumberFormat="1" applyFont="1" applyFill="1"/>
    <xf numFmtId="0" fontId="12" fillId="2" borderId="0" xfId="3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0" fillId="2" borderId="0" xfId="1" applyNumberFormat="1" applyFont="1" applyFill="1" applyBorder="1"/>
    <xf numFmtId="165" fontId="10" fillId="2" borderId="0" xfId="1" applyNumberFormat="1" applyFont="1" applyFill="1" applyBorder="1" applyAlignment="1"/>
    <xf numFmtId="165" fontId="10" fillId="2" borderId="0" xfId="0" applyNumberFormat="1" applyFont="1" applyFill="1"/>
    <xf numFmtId="0" fontId="6" fillId="0" borderId="0" xfId="3"/>
    <xf numFmtId="0" fontId="3" fillId="2" borderId="14" xfId="0" applyFont="1" applyFill="1" applyBorder="1"/>
    <xf numFmtId="165" fontId="3" fillId="2" borderId="6" xfId="1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" xfId="0" applyFont="1" applyFill="1" applyBorder="1"/>
    <xf numFmtId="165" fontId="3" fillId="2" borderId="1" xfId="1" applyNumberFormat="1" applyFont="1" applyFill="1" applyBorder="1"/>
    <xf numFmtId="0" fontId="3" fillId="2" borderId="18" xfId="0" applyFont="1" applyFill="1" applyBorder="1" applyAlignment="1">
      <alignment horizontal="center"/>
    </xf>
    <xf numFmtId="165" fontId="3" fillId="2" borderId="18" xfId="1" applyNumberFormat="1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165" fontId="3" fillId="2" borderId="13" xfId="1" applyNumberFormat="1" applyFont="1" applyFill="1" applyBorder="1"/>
    <xf numFmtId="0" fontId="3" fillId="2" borderId="13" xfId="0" applyFont="1" applyFill="1" applyBorder="1" applyAlignment="1">
      <alignment horizontal="center"/>
    </xf>
    <xf numFmtId="0" fontId="10" fillId="2" borderId="14" xfId="0" applyFont="1" applyFill="1" applyBorder="1"/>
    <xf numFmtId="165" fontId="10" fillId="2" borderId="6" xfId="1" applyNumberFormat="1" applyFont="1" applyFill="1" applyBorder="1"/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3" fillId="2" borderId="12" xfId="0" applyFont="1" applyFill="1" applyBorder="1"/>
    <xf numFmtId="165" fontId="3" fillId="4" borderId="9" xfId="1" applyNumberFormat="1" applyFont="1" applyFill="1" applyBorder="1" applyAlignment="1">
      <alignment horizontal="center" vertical="center"/>
    </xf>
    <xf numFmtId="165" fontId="3" fillId="5" borderId="9" xfId="1" applyNumberFormat="1" applyFont="1" applyFill="1" applyBorder="1" applyAlignment="1">
      <alignment horizontal="center" vertical="center"/>
    </xf>
    <xf numFmtId="0" fontId="14" fillId="2" borderId="0" xfId="0" applyFont="1" applyFill="1"/>
    <xf numFmtId="165" fontId="1" fillId="2" borderId="0" xfId="1" applyNumberFormat="1" applyFont="1" applyFill="1"/>
    <xf numFmtId="0" fontId="9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0" xfId="0" applyFont="1" applyFill="1" applyBorder="1"/>
    <xf numFmtId="165" fontId="1" fillId="2" borderId="0" xfId="1" applyNumberFormat="1" applyFont="1" applyFill="1" applyBorder="1"/>
    <xf numFmtId="165" fontId="3" fillId="2" borderId="12" xfId="1" applyNumberFormat="1" applyFont="1" applyFill="1" applyBorder="1"/>
    <xf numFmtId="0" fontId="3" fillId="2" borderId="9" xfId="0" applyFont="1" applyFill="1" applyBorder="1"/>
    <xf numFmtId="0" fontId="3" fillId="6" borderId="6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21" xfId="0" applyFont="1" applyFill="1" applyBorder="1"/>
    <xf numFmtId="0" fontId="3" fillId="2" borderId="19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165" fontId="3" fillId="2" borderId="22" xfId="1" applyNumberFormat="1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3" fillId="2" borderId="23" xfId="0" applyFont="1" applyFill="1" applyBorder="1"/>
    <xf numFmtId="0" fontId="3" fillId="2" borderId="24" xfId="0" applyFont="1" applyFill="1" applyBorder="1"/>
    <xf numFmtId="165" fontId="3" fillId="2" borderId="9" xfId="1" applyNumberFormat="1" applyFont="1" applyFill="1" applyBorder="1"/>
    <xf numFmtId="165" fontId="3" fillId="5" borderId="6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165" fontId="3" fillId="2" borderId="17" xfId="1" applyNumberFormat="1" applyFont="1" applyFill="1" applyBorder="1"/>
    <xf numFmtId="0" fontId="3" fillId="2" borderId="0" xfId="0" applyFont="1" applyFill="1" applyAlignment="1">
      <alignment vertical="center"/>
    </xf>
    <xf numFmtId="165" fontId="3" fillId="5" borderId="1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/>
    <xf numFmtId="0" fontId="3" fillId="2" borderId="25" xfId="0" applyFont="1" applyFill="1" applyBorder="1" applyAlignment="1">
      <alignment horizontal="center"/>
    </xf>
    <xf numFmtId="165" fontId="3" fillId="2" borderId="20" xfId="1" applyNumberFormat="1" applyFont="1" applyFill="1" applyBorder="1"/>
    <xf numFmtId="168" fontId="3" fillId="2" borderId="22" xfId="1" applyNumberFormat="1" applyFont="1" applyFill="1" applyBorder="1" applyAlignment="1"/>
    <xf numFmtId="168" fontId="3" fillId="2" borderId="6" xfId="1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165" fontId="3" fillId="2" borderId="29" xfId="1" applyNumberFormat="1" applyFont="1" applyFill="1" applyBorder="1"/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/>
    <xf numFmtId="166" fontId="10" fillId="2" borderId="18" xfId="1" applyNumberFormat="1" applyFont="1" applyFill="1" applyBorder="1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2" xfId="0" applyFont="1" applyFill="1" applyBorder="1"/>
    <xf numFmtId="166" fontId="10" fillId="2" borderId="6" xfId="1" applyNumberFormat="1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166" fontId="10" fillId="2" borderId="13" xfId="1" applyNumberFormat="1" applyFont="1" applyFill="1" applyBorder="1"/>
    <xf numFmtId="0" fontId="10" fillId="2" borderId="17" xfId="0" applyFont="1" applyFill="1" applyBorder="1" applyAlignment="1">
      <alignment horizontal="center"/>
    </xf>
    <xf numFmtId="166" fontId="3" fillId="2" borderId="13" xfId="1" applyNumberFormat="1" applyFont="1" applyFill="1" applyBorder="1"/>
    <xf numFmtId="0" fontId="10" fillId="2" borderId="13" xfId="0" applyFont="1" applyFill="1" applyBorder="1" applyAlignment="1">
      <alignment horizontal="center"/>
    </xf>
    <xf numFmtId="166" fontId="10" fillId="2" borderId="0" xfId="1" applyNumberFormat="1" applyFont="1" applyFill="1" applyBorder="1"/>
    <xf numFmtId="166" fontId="10" fillId="2" borderId="0" xfId="1" applyNumberFormat="1" applyFont="1" applyFill="1" applyBorder="1" applyAlignment="1"/>
    <xf numFmtId="0" fontId="3" fillId="5" borderId="6" xfId="1" applyNumberFormat="1" applyFont="1" applyFill="1" applyBorder="1" applyAlignment="1">
      <alignment horizontal="center" vertical="center"/>
    </xf>
    <xf numFmtId="165" fontId="3" fillId="2" borderId="28" xfId="1" applyNumberFormat="1" applyFont="1" applyFill="1" applyBorder="1"/>
    <xf numFmtId="165" fontId="10" fillId="2" borderId="13" xfId="1" applyNumberFormat="1" applyFont="1" applyFill="1" applyBorder="1"/>
    <xf numFmtId="0" fontId="10" fillId="2" borderId="10" xfId="0" applyFont="1" applyFill="1" applyBorder="1"/>
    <xf numFmtId="0" fontId="10" fillId="2" borderId="9" xfId="0" applyFont="1" applyFill="1" applyBorder="1"/>
    <xf numFmtId="165" fontId="10" fillId="2" borderId="18" xfId="1" applyNumberFormat="1" applyFont="1" applyFill="1" applyBorder="1"/>
    <xf numFmtId="0" fontId="10" fillId="2" borderId="18" xfId="0" applyFont="1" applyFill="1" applyBorder="1" applyAlignment="1">
      <alignment horizontal="center"/>
    </xf>
    <xf numFmtId="0" fontId="12" fillId="2" borderId="23" xfId="0" applyFont="1" applyFill="1" applyBorder="1"/>
    <xf numFmtId="165" fontId="10" fillId="2" borderId="24" xfId="1" applyNumberFormat="1" applyFont="1" applyFill="1" applyBorder="1"/>
    <xf numFmtId="0" fontId="10" fillId="2" borderId="24" xfId="0" applyFont="1" applyFill="1" applyBorder="1"/>
    <xf numFmtId="166" fontId="10" fillId="2" borderId="9" xfId="1" applyNumberFormat="1" applyFont="1" applyFill="1" applyBorder="1"/>
    <xf numFmtId="165" fontId="10" fillId="2" borderId="18" xfId="1" applyNumberFormat="1" applyFont="1" applyFill="1" applyBorder="1" applyAlignment="1"/>
    <xf numFmtId="0" fontId="12" fillId="2" borderId="10" xfId="0" applyFont="1" applyFill="1" applyBorder="1"/>
    <xf numFmtId="165" fontId="10" fillId="2" borderId="12" xfId="1" applyNumberFormat="1" applyFont="1" applyFill="1" applyBorder="1" applyAlignment="1"/>
    <xf numFmtId="165" fontId="10" fillId="5" borderId="6" xfId="1" applyNumberFormat="1" applyFont="1" applyFill="1" applyBorder="1" applyAlignment="1">
      <alignment horizontal="center"/>
    </xf>
    <xf numFmtId="165" fontId="10" fillId="5" borderId="6" xfId="1" applyNumberFormat="1" applyFont="1" applyFill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0" fillId="2" borderId="12" xfId="0" applyFont="1" applyFill="1" applyBorder="1" applyAlignment="1">
      <alignment horizontal="center"/>
    </xf>
    <xf numFmtId="0" fontId="10" fillId="2" borderId="21" xfId="0" applyFont="1" applyFill="1" applyBorder="1"/>
    <xf numFmtId="0" fontId="10" fillId="2" borderId="19" xfId="0" applyFont="1" applyFill="1" applyBorder="1" applyAlignment="1">
      <alignment wrapText="1"/>
    </xf>
    <xf numFmtId="0" fontId="10" fillId="2" borderId="22" xfId="0" applyFont="1" applyFill="1" applyBorder="1" applyAlignment="1">
      <alignment wrapText="1"/>
    </xf>
    <xf numFmtId="165" fontId="10" fillId="2" borderId="22" xfId="1" applyNumberFormat="1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22" xfId="0" applyFont="1" applyFill="1" applyBorder="1"/>
    <xf numFmtId="0" fontId="10" fillId="2" borderId="26" xfId="0" applyFont="1" applyFill="1" applyBorder="1"/>
    <xf numFmtId="0" fontId="10" fillId="2" borderId="27" xfId="0" applyFont="1" applyFill="1" applyBorder="1"/>
    <xf numFmtId="165" fontId="10" fillId="2" borderId="27" xfId="1" applyNumberFormat="1" applyFont="1" applyFill="1" applyBorder="1" applyAlignment="1"/>
    <xf numFmtId="166" fontId="10" fillId="2" borderId="28" xfId="1" applyNumberFormat="1" applyFont="1" applyFill="1" applyBorder="1"/>
    <xf numFmtId="166" fontId="10" fillId="2" borderId="27" xfId="1" applyNumberFormat="1" applyFont="1" applyFill="1" applyBorder="1" applyAlignment="1"/>
    <xf numFmtId="166" fontId="10" fillId="2" borderId="13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6" fontId="10" fillId="2" borderId="28" xfId="1" applyNumberFormat="1" applyFont="1" applyFill="1" applyBorder="1" applyAlignment="1"/>
    <xf numFmtId="0" fontId="6" fillId="2" borderId="0" xfId="3" applyFill="1" applyAlignment="1">
      <alignment horizontal="center"/>
    </xf>
    <xf numFmtId="0" fontId="0" fillId="2" borderId="0" xfId="0" applyFill="1" applyAlignment="1">
      <alignment horizontal="center"/>
    </xf>
    <xf numFmtId="167" fontId="10" fillId="2" borderId="6" xfId="0" applyNumberFormat="1" applyFont="1" applyFill="1" applyBorder="1"/>
    <xf numFmtId="0" fontId="17" fillId="2" borderId="0" xfId="0" applyFont="1" applyFill="1"/>
    <xf numFmtId="165" fontId="3" fillId="3" borderId="6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0" fontId="3" fillId="0" borderId="1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/>
    <xf numFmtId="0" fontId="3" fillId="6" borderId="1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4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19" fillId="0" borderId="0" xfId="3" applyFont="1" applyBorder="1"/>
    <xf numFmtId="0" fontId="19" fillId="0" borderId="24" xfId="3" applyFont="1" applyBorder="1"/>
    <xf numFmtId="0" fontId="19" fillId="0" borderId="2" xfId="3" applyFont="1" applyBorder="1"/>
    <xf numFmtId="0" fontId="19" fillId="0" borderId="12" xfId="3" applyFont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3" fillId="5" borderId="1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1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wrapText="1"/>
    </xf>
    <xf numFmtId="0" fontId="3" fillId="5" borderId="14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rmal 3" xfId="2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115033</xdr:colOff>
      <xdr:row>16</xdr:row>
      <xdr:rowOff>13920</xdr:rowOff>
    </xdr:from>
    <xdr:to>
      <xdr:col>11</xdr:col>
      <xdr:colOff>247649</xdr:colOff>
      <xdr:row>19</xdr:row>
      <xdr:rowOff>138477</xdr:rowOff>
    </xdr:to>
    <xdr:sp macro="" textlink="">
      <xdr:nvSpPr>
        <xdr:cNvPr id="5" name="Speech Bubble: Rect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39558" y="3176220"/>
          <a:ext cx="2180491" cy="724632"/>
        </a:xfrm>
        <a:prstGeom prst="wedgeRectCallout">
          <a:avLst>
            <a:gd name="adj1" fmla="val -81951"/>
            <a:gd name="adj2" fmla="val -7394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Dado que en el resultado financiero se han incluidos los dividendos afectos a IF percibidos, deben ser deducidos.</a:t>
          </a:r>
        </a:p>
      </xdr:txBody>
    </xdr:sp>
    <xdr:clientData/>
  </xdr:twoCellAnchor>
  <xdr:twoCellAnchor>
    <xdr:from>
      <xdr:col>9</xdr:col>
      <xdr:colOff>184150</xdr:colOff>
      <xdr:row>22</xdr:row>
      <xdr:rowOff>332153</xdr:rowOff>
    </xdr:from>
    <xdr:to>
      <xdr:col>11</xdr:col>
      <xdr:colOff>276224</xdr:colOff>
      <xdr:row>28</xdr:row>
      <xdr:rowOff>146538</xdr:rowOff>
    </xdr:to>
    <xdr:sp macro="" textlink="">
      <xdr:nvSpPr>
        <xdr:cNvPr id="6" name="Speech Bubble: Rect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08675" y="4589828"/>
          <a:ext cx="2139949" cy="1138360"/>
        </a:xfrm>
        <a:prstGeom prst="wedgeRectCallout">
          <a:avLst>
            <a:gd name="adj1" fmla="val -97335"/>
            <a:gd name="adj2" fmla="val -3046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Las rentas por participaciones percibidas (afectas o no a IF) implican un aumento patrimonial, que al no incrementar la RLI se deben incorporar para efectos de la cuadratura patrimonial.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252047</xdr:colOff>
      <xdr:row>14</xdr:row>
      <xdr:rowOff>13675</xdr:rowOff>
    </xdr:from>
    <xdr:to>
      <xdr:col>10</xdr:col>
      <xdr:colOff>733425</xdr:colOff>
      <xdr:row>16</xdr:row>
      <xdr:rowOff>183173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09872" y="2728300"/>
          <a:ext cx="1862503" cy="550498"/>
        </a:xfrm>
        <a:prstGeom prst="wedgeRectCallout">
          <a:avLst>
            <a:gd name="adj1" fmla="val -80614"/>
            <a:gd name="adj2" fmla="val 5106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Para efectos simplificatorios no existen agregados ni deducciones.</a:t>
          </a:r>
        </a:p>
      </xdr:txBody>
    </xdr:sp>
    <xdr:clientData/>
  </xdr:twoCellAnchor>
  <xdr:twoCellAnchor>
    <xdr:from>
      <xdr:col>8</xdr:col>
      <xdr:colOff>247650</xdr:colOff>
      <xdr:row>17</xdr:row>
      <xdr:rowOff>118206</xdr:rowOff>
    </xdr:from>
    <xdr:to>
      <xdr:col>10</xdr:col>
      <xdr:colOff>742950</xdr:colOff>
      <xdr:row>20</xdr:row>
      <xdr:rowOff>266700</xdr:rowOff>
    </xdr:to>
    <xdr:sp macro="" textlink="">
      <xdr:nvSpPr>
        <xdr:cNvPr id="3" name="Speech Bubble: 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524500" y="3394806"/>
          <a:ext cx="1876425" cy="653319"/>
        </a:xfrm>
        <a:prstGeom prst="wedgeRectCallout">
          <a:avLst>
            <a:gd name="adj1" fmla="val -122224"/>
            <a:gd name="adj2" fmla="val -78357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En el ejercicio N°4 hemos incorporado el efecto del art. 14 letra E) de la LIR.</a:t>
          </a:r>
        </a:p>
      </xdr:txBody>
    </xdr:sp>
    <xdr:clientData/>
  </xdr:twoCellAnchor>
  <xdr:twoCellAnchor>
    <xdr:from>
      <xdr:col>2</xdr:col>
      <xdr:colOff>762000</xdr:colOff>
      <xdr:row>25</xdr:row>
      <xdr:rowOff>47869</xdr:rowOff>
    </xdr:from>
    <xdr:to>
      <xdr:col>5</xdr:col>
      <xdr:colOff>28575</xdr:colOff>
      <xdr:row>29</xdr:row>
      <xdr:rowOff>47625</xdr:rowOff>
    </xdr:to>
    <xdr:sp macro="" textlink="">
      <xdr:nvSpPr>
        <xdr:cNvPr id="4" name="Speech Bubble: Rectangl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0150" y="5086594"/>
          <a:ext cx="2657475" cy="761756"/>
        </a:xfrm>
        <a:prstGeom prst="wedgeRectCallout">
          <a:avLst>
            <a:gd name="adj1" fmla="val 56341"/>
            <a:gd name="adj2" fmla="val -97590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Las rentas retiradas, remesadas o distribuidas, implican una disminución patrimonial, las que para efectos de la cuadratura patrimonial se deben descontar.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294543</xdr:colOff>
      <xdr:row>14</xdr:row>
      <xdr:rowOff>142140</xdr:rowOff>
    </xdr:from>
    <xdr:to>
      <xdr:col>10</xdr:col>
      <xdr:colOff>762000</xdr:colOff>
      <xdr:row>18</xdr:row>
      <xdr:rowOff>38100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323868" y="3075840"/>
          <a:ext cx="1848582" cy="657960"/>
        </a:xfrm>
        <a:prstGeom prst="wedgeRectCallout">
          <a:avLst>
            <a:gd name="adj1" fmla="val -86525"/>
            <a:gd name="adj2" fmla="val 1743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Partida del inciso 1° del art. 21 de la LIR no gravadas con el IU de tasa 40%.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156795</xdr:colOff>
      <xdr:row>15</xdr:row>
      <xdr:rowOff>96715</xdr:rowOff>
    </xdr:from>
    <xdr:to>
      <xdr:col>11</xdr:col>
      <xdr:colOff>180974</xdr:colOff>
      <xdr:row>19</xdr:row>
      <xdr:rowOff>152400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490795" y="2925640"/>
          <a:ext cx="2367329" cy="865310"/>
        </a:xfrm>
        <a:prstGeom prst="wedgeRectCallout">
          <a:avLst>
            <a:gd name="adj1" fmla="val -99474"/>
            <a:gd name="adj2" fmla="val -2678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La RLI invertida (RLI menos retiros) es $4.500, valor sobre el cual se determina el 50% o UF 5.000, se considera el menor ($4.500 * 50%).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4641</xdr:colOff>
      <xdr:row>16</xdr:row>
      <xdr:rowOff>66675</xdr:rowOff>
    </xdr:from>
    <xdr:to>
      <xdr:col>10</xdr:col>
      <xdr:colOff>809624</xdr:colOff>
      <xdr:row>20</xdr:row>
      <xdr:rowOff>47624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643441" y="3152775"/>
          <a:ext cx="1890833" cy="761999"/>
        </a:xfrm>
        <a:prstGeom prst="wedgeRectCallout">
          <a:avLst>
            <a:gd name="adj1" fmla="val -82397"/>
            <a:gd name="adj2" fmla="val -2021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 que en el resultado financiero se han incluido los dividendos INR percibidos deben ser deducidos</a:t>
          </a: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8</xdr:col>
      <xdr:colOff>295274</xdr:colOff>
      <xdr:row>23</xdr:row>
      <xdr:rowOff>30528</xdr:rowOff>
    </xdr:from>
    <xdr:to>
      <xdr:col>11</xdr:col>
      <xdr:colOff>190499</xdr:colOff>
      <xdr:row>28</xdr:row>
      <xdr:rowOff>123825</xdr:rowOff>
    </xdr:to>
    <xdr:sp macro="" textlink="">
      <xdr:nvSpPr>
        <xdr:cNvPr id="3" name="Speech Bubble: Rectangl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638799" y="4545378"/>
          <a:ext cx="2238375" cy="1064847"/>
        </a:xfrm>
        <a:prstGeom prst="wedgeRectCallout">
          <a:avLst>
            <a:gd name="adj1" fmla="val -86180"/>
            <a:gd name="adj2" fmla="val -7993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Las rentas por participaciones percibidas (afectas o no a IF) implican un aumento patrimonial, que al no incrementar la RLI se deben incorporar para efectos de la cuadratura patrimonial</a:t>
          </a: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2199</xdr:colOff>
      <xdr:row>15</xdr:row>
      <xdr:rowOff>158263</xdr:rowOff>
    </xdr:from>
    <xdr:to>
      <xdr:col>10</xdr:col>
      <xdr:colOff>742950</xdr:colOff>
      <xdr:row>19</xdr:row>
      <xdr:rowOff>161925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31524" y="3206263"/>
          <a:ext cx="1826601" cy="765662"/>
        </a:xfrm>
        <a:prstGeom prst="wedgeRectCallout">
          <a:avLst>
            <a:gd name="adj1" fmla="val -97144"/>
            <a:gd name="adj2" fmla="val -563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Pérdida declarada en el </a:t>
          </a:r>
          <a:r>
            <a:rPr kumimoji="0" lang="es-CL" sz="1000" b="1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código 1143 </a:t>
          </a: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del </a:t>
          </a:r>
          <a:r>
            <a:rPr kumimoji="0" lang="es-CL" sz="1000" b="1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Recuadro N° 12 </a:t>
          </a: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del F-22 del AT 2025, actualizada.</a:t>
          </a:r>
        </a:p>
      </xdr:txBody>
    </xdr:sp>
    <xdr:clientData/>
  </xdr:twoCellAnchor>
  <xdr:twoCellAnchor>
    <xdr:from>
      <xdr:col>6</xdr:col>
      <xdr:colOff>276223</xdr:colOff>
      <xdr:row>33</xdr:row>
      <xdr:rowOff>19050</xdr:rowOff>
    </xdr:from>
    <xdr:to>
      <xdr:col>9</xdr:col>
      <xdr:colOff>971549</xdr:colOff>
      <xdr:row>36</xdr:row>
      <xdr:rowOff>133350</xdr:rowOff>
    </xdr:to>
    <xdr:sp macro="" textlink="">
      <xdr:nvSpPr>
        <xdr:cNvPr id="3" name="Speech Bubble: Rectangl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952998" y="6429375"/>
          <a:ext cx="1905001" cy="609600"/>
        </a:xfrm>
        <a:prstGeom prst="wedgeRectCallout">
          <a:avLst>
            <a:gd name="adj1" fmla="val -64146"/>
            <a:gd name="adj2" fmla="val 3112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El detrimento patrimonial asciende a $2.300, generando así un CPT Negativo.</a:t>
          </a:r>
        </a:p>
      </xdr:txBody>
    </xdr:sp>
    <xdr:clientData/>
  </xdr:twoCellAnchor>
  <xdr:twoCellAnchor>
    <xdr:from>
      <xdr:col>9</xdr:col>
      <xdr:colOff>4396</xdr:colOff>
      <xdr:row>23</xdr:row>
      <xdr:rowOff>156796</xdr:rowOff>
    </xdr:from>
    <xdr:to>
      <xdr:col>10</xdr:col>
      <xdr:colOff>781050</xdr:colOff>
      <xdr:row>27</xdr:row>
      <xdr:rowOff>133349</xdr:rowOff>
    </xdr:to>
    <xdr:sp macro="" textlink="">
      <xdr:nvSpPr>
        <xdr:cNvPr id="4" name="Speech Bubble: Rectangl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033721" y="4919296"/>
          <a:ext cx="1862504" cy="738553"/>
        </a:xfrm>
        <a:prstGeom prst="wedgeRectCallout">
          <a:avLst>
            <a:gd name="adj1" fmla="val -92440"/>
            <a:gd name="adj2" fmla="val -2982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La pérdida de arrastre se adiciona por cuanto ya ha sido descontada en el CPT inicial.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246916</xdr:colOff>
      <xdr:row>21</xdr:row>
      <xdr:rowOff>335571</xdr:rowOff>
    </xdr:from>
    <xdr:to>
      <xdr:col>11</xdr:col>
      <xdr:colOff>247650</xdr:colOff>
      <xdr:row>26</xdr:row>
      <xdr:rowOff>66675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580916" y="4231296"/>
          <a:ext cx="2343884" cy="864579"/>
        </a:xfrm>
        <a:prstGeom prst="wedgeRectCallout">
          <a:avLst>
            <a:gd name="adj1" fmla="val -100936"/>
            <a:gd name="adj2" fmla="val -14430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0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/>
              <a:ea typeface="+mn-ea"/>
              <a:cs typeface="+mn-cs"/>
            </a:rPr>
            <a:t>La corrección monetaria del CPT inicial no forma parte de los activos o pasivos tributarios, es por ello que se debe reversar el efecto ajustado en la RLI.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showGridLines="0" tabSelected="1" workbookViewId="0"/>
  </sheetViews>
  <sheetFormatPr baseColWidth="10" defaultRowHeight="15" x14ac:dyDescent="0.25"/>
  <cols>
    <col min="1" max="1" width="3.42578125" customWidth="1"/>
    <col min="2" max="2" width="3" bestFit="1" customWidth="1"/>
    <col min="9" max="9" width="13" customWidth="1"/>
  </cols>
  <sheetData>
    <row r="2" spans="2:15" x14ac:dyDescent="0.25">
      <c r="B2" s="145" t="s">
        <v>16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5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5" x14ac:dyDescent="0.25">
      <c r="B4" s="151" t="s">
        <v>41</v>
      </c>
      <c r="C4" s="149" t="s">
        <v>23</v>
      </c>
      <c r="D4" s="150"/>
      <c r="E4" s="150"/>
      <c r="F4" s="150"/>
      <c r="G4" s="150"/>
      <c r="H4" s="150"/>
      <c r="I4" s="53"/>
      <c r="J4" s="8"/>
      <c r="K4" s="8"/>
      <c r="L4" s="8"/>
      <c r="M4" s="8"/>
      <c r="N4" s="8"/>
      <c r="O4" s="8"/>
    </row>
    <row r="5" spans="2:15" x14ac:dyDescent="0.25">
      <c r="B5" s="152">
        <v>1</v>
      </c>
      <c r="C5" s="160" t="s">
        <v>1</v>
      </c>
      <c r="D5" s="8"/>
      <c r="E5" s="8"/>
      <c r="F5" s="8"/>
      <c r="G5" s="8"/>
      <c r="H5" s="8"/>
      <c r="I5" s="146"/>
      <c r="J5" s="8"/>
      <c r="K5" s="8"/>
      <c r="L5" s="8"/>
      <c r="M5" s="8"/>
      <c r="N5" s="8"/>
      <c r="O5" s="8"/>
    </row>
    <row r="6" spans="2:15" x14ac:dyDescent="0.25">
      <c r="B6" s="154">
        <f>+B5+1</f>
        <v>2</v>
      </c>
      <c r="C6" s="161" t="s">
        <v>39</v>
      </c>
      <c r="D6" s="155"/>
      <c r="E6" s="155"/>
      <c r="F6" s="155"/>
      <c r="G6" s="155"/>
      <c r="H6" s="155"/>
      <c r="I6" s="156"/>
      <c r="J6" s="8"/>
      <c r="K6" s="8"/>
      <c r="L6" s="8"/>
      <c r="M6" s="8"/>
      <c r="N6" s="8"/>
      <c r="O6" s="8"/>
    </row>
    <row r="7" spans="2:15" x14ac:dyDescent="0.25">
      <c r="B7" s="157">
        <f t="shared" ref="B7:B11" si="0">+B6+1</f>
        <v>3</v>
      </c>
      <c r="C7" s="162" t="s">
        <v>4</v>
      </c>
      <c r="D7" s="158"/>
      <c r="E7" s="158"/>
      <c r="F7" s="158"/>
      <c r="G7" s="158"/>
      <c r="H7" s="158"/>
      <c r="I7" s="159"/>
      <c r="J7" s="8"/>
      <c r="K7" s="8"/>
      <c r="L7" s="8"/>
      <c r="M7" s="8"/>
      <c r="N7" s="8"/>
      <c r="O7" s="8"/>
    </row>
    <row r="8" spans="2:15" x14ac:dyDescent="0.25">
      <c r="B8" s="157">
        <f t="shared" si="0"/>
        <v>4</v>
      </c>
      <c r="C8" s="162" t="s">
        <v>2</v>
      </c>
      <c r="D8" s="158"/>
      <c r="E8" s="158"/>
      <c r="F8" s="158"/>
      <c r="G8" s="158"/>
      <c r="H8" s="158"/>
      <c r="I8" s="159"/>
      <c r="J8" s="8"/>
      <c r="K8" s="8"/>
      <c r="L8" s="8"/>
      <c r="M8" s="8"/>
      <c r="N8" s="8"/>
      <c r="O8" s="8"/>
    </row>
    <row r="9" spans="2:15" x14ac:dyDescent="0.25">
      <c r="B9" s="153">
        <f t="shared" si="0"/>
        <v>5</v>
      </c>
      <c r="C9" s="163" t="s">
        <v>33</v>
      </c>
      <c r="D9" s="147"/>
      <c r="E9" s="147"/>
      <c r="F9" s="147"/>
      <c r="G9" s="147"/>
      <c r="H9" s="147"/>
      <c r="I9" s="148"/>
      <c r="J9" s="8"/>
      <c r="K9" s="8"/>
      <c r="L9" s="8"/>
      <c r="M9" s="8"/>
      <c r="N9" s="8"/>
      <c r="O9" s="8"/>
    </row>
    <row r="10" spans="2:15" x14ac:dyDescent="0.25">
      <c r="B10" s="153">
        <f t="shared" si="0"/>
        <v>6</v>
      </c>
      <c r="C10" s="163" t="s">
        <v>40</v>
      </c>
      <c r="D10" s="147"/>
      <c r="E10" s="147"/>
      <c r="F10" s="147"/>
      <c r="G10" s="147"/>
      <c r="H10" s="147"/>
      <c r="I10" s="148"/>
      <c r="J10" s="8"/>
      <c r="K10" s="8"/>
      <c r="L10" s="8"/>
      <c r="M10" s="8"/>
      <c r="N10" s="8"/>
      <c r="O10" s="8"/>
    </row>
    <row r="11" spans="2:15" x14ac:dyDescent="0.25">
      <c r="B11" s="153">
        <f t="shared" si="0"/>
        <v>7</v>
      </c>
      <c r="C11" s="163" t="s">
        <v>3</v>
      </c>
      <c r="D11" s="147"/>
      <c r="E11" s="147"/>
      <c r="F11" s="147"/>
      <c r="G11" s="147"/>
      <c r="H11" s="147"/>
      <c r="I11" s="148"/>
      <c r="J11" s="8"/>
      <c r="K11" s="8"/>
      <c r="L11" s="8"/>
      <c r="M11" s="8"/>
      <c r="N11" s="8"/>
      <c r="O11" s="8"/>
    </row>
    <row r="12" spans="2:15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15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5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15" x14ac:dyDescent="0.25">
      <c r="B15" s="8"/>
      <c r="C15" s="8"/>
      <c r="D15" s="8"/>
      <c r="E15" s="8"/>
      <c r="F15" s="8"/>
      <c r="G15" s="23"/>
      <c r="H15" s="8"/>
      <c r="I15" s="8"/>
      <c r="J15" s="8"/>
      <c r="K15" s="8"/>
      <c r="L15" s="8"/>
      <c r="M15" s="8"/>
      <c r="N15" s="8"/>
      <c r="O15" s="8"/>
    </row>
    <row r="16" spans="2:15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2:15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2:15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2:15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2:15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5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2:15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2:15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31" spans="2:15" x14ac:dyDescent="0.25">
      <c r="C31" s="7" t="s">
        <v>51</v>
      </c>
    </row>
  </sheetData>
  <phoneticPr fontId="7" type="noConversion"/>
  <hyperlinks>
    <hyperlink ref="C5" location="'1.-Dividendos percibidos '!A1" display="Retiros o dividendos percibidos en el ejercicio" xr:uid="{00000000-0004-0000-0000-000000000000}"/>
    <hyperlink ref="C6" location="'2.-Dividendos distribuidos'!A1" display="Retiros, dividendos o distribuciones pagadas en el ejercicio" xr:uid="{00000000-0004-0000-0000-000001000000}"/>
    <hyperlink ref="C7" location="'3.- GR art.21 LIR'!A1" display="Gastos rechazados inciso segundo o inciso primero no afectos al IU del 40% del art. 21 de la LIR" xr:uid="{00000000-0004-0000-0000-000002000000}"/>
    <hyperlink ref="C9" location="'5.-INR'!A1" display="INR" xr:uid="{00000000-0004-0000-0000-000003000000}"/>
    <hyperlink ref="C8" location="'4.-Incentivo al ahorro art. 14E'!A1" display="Incentivo al ahorro establecido en el artículo 14  letra E) de la LIR " xr:uid="{00000000-0004-0000-0000-000004000000}"/>
    <hyperlink ref="C10" location="'6.- Pérdidas de arrastre'!A1" display="Pérdidas de arrastre" xr:uid="{00000000-0004-0000-0000-000005000000}"/>
    <hyperlink ref="C11" location="'7.- Corrección monetaria CPTi'!A1" display="Corrección monetaria CPT inicial" xr:uid="{00000000-0004-0000-0000-000006000000}"/>
  </hyperlinks>
  <pageMargins left="0.7" right="0.7" top="0.75" bottom="0.75" header="0.3" footer="0.3"/>
  <pageSetup orientation="portrait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5"/>
  <sheetViews>
    <sheetView zoomScaleNormal="100" zoomScalePageLayoutView="130" workbookViewId="0"/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2.42578125" style="1" customWidth="1"/>
    <col min="5" max="5" width="21.42578125" style="1" customWidth="1"/>
    <col min="6" max="6" width="9.28515625" style="46" customWidth="1"/>
    <col min="7" max="7" width="11.14062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2:12" ht="18.75" x14ac:dyDescent="0.3">
      <c r="C1" s="45"/>
    </row>
    <row r="2" spans="2:12" ht="18" customHeight="1" x14ac:dyDescent="0.25">
      <c r="B2" s="68" t="s">
        <v>43</v>
      </c>
      <c r="C2" s="68" t="s">
        <v>9</v>
      </c>
      <c r="D2" s="67"/>
      <c r="E2" s="67"/>
      <c r="F2" s="67"/>
      <c r="G2" s="67"/>
      <c r="H2" s="67"/>
      <c r="I2" s="67"/>
      <c r="J2" s="67"/>
      <c r="K2" s="10"/>
      <c r="L2" s="10"/>
    </row>
    <row r="3" spans="2:12" x14ac:dyDescent="0.25"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</row>
    <row r="4" spans="2:12" x14ac:dyDescent="0.25">
      <c r="B4" s="10" t="s">
        <v>44</v>
      </c>
      <c r="C4" s="10" t="s">
        <v>71</v>
      </c>
      <c r="D4" s="10"/>
      <c r="E4" s="10"/>
      <c r="F4" s="11"/>
      <c r="G4" s="10"/>
      <c r="H4" s="10"/>
      <c r="I4" s="10"/>
      <c r="J4" s="12" t="s">
        <v>60</v>
      </c>
      <c r="K4" s="10"/>
      <c r="L4" s="10"/>
    </row>
    <row r="5" spans="2:12" ht="9" customHeight="1" x14ac:dyDescent="0.25">
      <c r="B5" s="10"/>
      <c r="C5" s="10"/>
      <c r="D5" s="10"/>
      <c r="E5" s="10"/>
      <c r="F5" s="11"/>
      <c r="G5" s="10"/>
      <c r="H5" s="10"/>
      <c r="I5" s="10"/>
      <c r="J5" s="12"/>
      <c r="K5" s="10"/>
      <c r="L5" s="10"/>
    </row>
    <row r="6" spans="2:12" s="121" customFormat="1" x14ac:dyDescent="0.25">
      <c r="B6" s="76"/>
      <c r="C6" s="170" t="s">
        <v>23</v>
      </c>
      <c r="D6" s="171"/>
      <c r="E6" s="172"/>
      <c r="F6" s="142" t="s">
        <v>37</v>
      </c>
      <c r="G6" s="76"/>
      <c r="H6" s="76"/>
      <c r="I6" s="76"/>
      <c r="J6" s="76"/>
      <c r="K6" s="76"/>
      <c r="L6" s="76"/>
    </row>
    <row r="7" spans="2:12" x14ac:dyDescent="0.25">
      <c r="B7" s="10"/>
      <c r="C7" s="24" t="s">
        <v>5</v>
      </c>
      <c r="D7" s="28"/>
      <c r="E7" s="26"/>
      <c r="F7" s="25">
        <f>+F19</f>
        <v>5500</v>
      </c>
      <c r="G7" s="10"/>
      <c r="H7" s="10"/>
      <c r="I7" s="10"/>
      <c r="J7" s="10"/>
      <c r="K7" s="10"/>
      <c r="L7" s="10"/>
    </row>
    <row r="8" spans="2:12" x14ac:dyDescent="0.25">
      <c r="B8" s="10"/>
      <c r="C8" s="24" t="s">
        <v>17</v>
      </c>
      <c r="D8" s="28"/>
      <c r="E8" s="26"/>
      <c r="F8" s="25">
        <v>1500</v>
      </c>
      <c r="G8" s="10"/>
      <c r="H8" s="10"/>
      <c r="I8" s="10"/>
      <c r="J8" s="10"/>
      <c r="K8" s="10"/>
      <c r="L8" s="10"/>
    </row>
    <row r="9" spans="2:12" x14ac:dyDescent="0.25">
      <c r="B9" s="10"/>
      <c r="C9" s="34" t="s">
        <v>38</v>
      </c>
      <c r="D9" s="42"/>
      <c r="E9" s="33"/>
      <c r="F9" s="35">
        <v>2000</v>
      </c>
      <c r="G9" s="10"/>
      <c r="H9" s="10"/>
      <c r="I9" s="10"/>
      <c r="J9" s="10"/>
      <c r="K9" s="10"/>
      <c r="L9" s="10"/>
    </row>
    <row r="10" spans="2:12" x14ac:dyDescent="0.25"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</row>
    <row r="11" spans="2:12" x14ac:dyDescent="0.25">
      <c r="B11" s="10" t="s">
        <v>45</v>
      </c>
      <c r="C11" s="10" t="s">
        <v>73</v>
      </c>
      <c r="D11" s="47"/>
      <c r="E11" s="47"/>
      <c r="F11" s="11"/>
      <c r="G11" s="10"/>
      <c r="H11" s="48"/>
      <c r="I11" s="10"/>
      <c r="J11" s="10"/>
      <c r="K11" s="10"/>
      <c r="L11" s="10"/>
    </row>
    <row r="12" spans="2:12" ht="9" customHeight="1" x14ac:dyDescent="0.25">
      <c r="B12" s="10"/>
      <c r="C12" s="47"/>
      <c r="D12" s="47"/>
      <c r="E12" s="47"/>
      <c r="F12" s="11"/>
      <c r="G12" s="10"/>
      <c r="H12" s="48"/>
      <c r="I12" s="10"/>
      <c r="J12" s="10"/>
      <c r="K12" s="10"/>
      <c r="L12" s="10"/>
    </row>
    <row r="13" spans="2:12" s="121" customFormat="1" ht="29.1" customHeight="1" x14ac:dyDescent="0.25">
      <c r="B13" s="76"/>
      <c r="C13" s="164" t="s">
        <v>23</v>
      </c>
      <c r="D13" s="165"/>
      <c r="E13" s="166"/>
      <c r="F13" s="43" t="s">
        <v>37</v>
      </c>
      <c r="G13" s="173" t="s">
        <v>75</v>
      </c>
      <c r="H13" s="174"/>
      <c r="I13" s="76"/>
      <c r="J13" s="76"/>
      <c r="K13" s="76"/>
    </row>
    <row r="14" spans="2:12" x14ac:dyDescent="0.25">
      <c r="B14" s="10"/>
      <c r="C14" s="24" t="s">
        <v>25</v>
      </c>
      <c r="D14" s="28"/>
      <c r="E14" s="26"/>
      <c r="F14" s="25">
        <v>6000</v>
      </c>
      <c r="G14" s="27">
        <v>1657</v>
      </c>
      <c r="H14" s="63" t="s">
        <v>20</v>
      </c>
      <c r="I14" s="10"/>
      <c r="J14" s="10"/>
      <c r="K14" s="10"/>
    </row>
    <row r="15" spans="2:12" x14ac:dyDescent="0.25">
      <c r="B15" s="10"/>
      <c r="C15" s="24" t="s">
        <v>17</v>
      </c>
      <c r="D15" s="28"/>
      <c r="E15" s="26"/>
      <c r="F15" s="25">
        <f>F8</f>
        <v>1500</v>
      </c>
      <c r="G15" s="27">
        <v>1660</v>
      </c>
      <c r="H15" s="64" t="s">
        <v>20</v>
      </c>
      <c r="I15" s="10"/>
      <c r="J15" s="10"/>
      <c r="K15" s="10"/>
    </row>
    <row r="16" spans="2:12" ht="15.75" thickBot="1" x14ac:dyDescent="0.3">
      <c r="B16" s="10"/>
      <c r="C16" s="56" t="s">
        <v>19</v>
      </c>
      <c r="D16" s="62"/>
      <c r="E16" s="61"/>
      <c r="F16" s="59">
        <v>500</v>
      </c>
      <c r="G16" s="60">
        <v>1662</v>
      </c>
      <c r="H16" s="60" t="s">
        <v>21</v>
      </c>
      <c r="I16" s="10"/>
      <c r="J16" s="10"/>
      <c r="K16" s="10"/>
    </row>
    <row r="17" spans="2:15" ht="15.75" thickTop="1" x14ac:dyDescent="0.25">
      <c r="B17" s="10"/>
      <c r="C17" s="49" t="s">
        <v>32</v>
      </c>
      <c r="D17" s="42"/>
      <c r="E17" s="33"/>
      <c r="F17" s="35">
        <f>+F14+F15-F16</f>
        <v>7000</v>
      </c>
      <c r="G17" s="36">
        <v>1672</v>
      </c>
      <c r="H17" s="36" t="s">
        <v>22</v>
      </c>
      <c r="I17" s="10"/>
      <c r="J17" s="10"/>
      <c r="K17" s="10"/>
    </row>
    <row r="18" spans="2:15" ht="15.75" thickBot="1" x14ac:dyDescent="0.3">
      <c r="B18" s="10"/>
      <c r="C18" s="56" t="s">
        <v>42</v>
      </c>
      <c r="D18" s="57"/>
      <c r="E18" s="58"/>
      <c r="F18" s="59">
        <f>+F8</f>
        <v>1500</v>
      </c>
      <c r="G18" s="60">
        <v>1686</v>
      </c>
      <c r="H18" s="60" t="s">
        <v>21</v>
      </c>
      <c r="I18" s="10"/>
      <c r="J18" s="10"/>
      <c r="K18" s="10"/>
      <c r="M18" s="50"/>
      <c r="N18" s="50"/>
    </row>
    <row r="19" spans="2:15" ht="15.75" thickTop="1" x14ac:dyDescent="0.25">
      <c r="B19" s="10"/>
      <c r="C19" s="34" t="s">
        <v>31</v>
      </c>
      <c r="D19" s="42"/>
      <c r="E19" s="33"/>
      <c r="F19" s="51">
        <f>+F17-F18</f>
        <v>5500</v>
      </c>
      <c r="G19" s="54">
        <v>1690</v>
      </c>
      <c r="H19" s="65" t="s">
        <v>22</v>
      </c>
      <c r="I19" s="10"/>
      <c r="J19" s="10"/>
      <c r="K19" s="10"/>
      <c r="M19" s="46"/>
      <c r="N19" s="46"/>
    </row>
    <row r="20" spans="2:15" x14ac:dyDescent="0.25"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N20" s="46"/>
      <c r="O20" s="46"/>
    </row>
    <row r="21" spans="2:15" x14ac:dyDescent="0.25">
      <c r="B21" s="10" t="s">
        <v>46</v>
      </c>
      <c r="C21" s="10" t="s">
        <v>74</v>
      </c>
      <c r="D21" s="47"/>
      <c r="E21" s="47"/>
      <c r="F21" s="47"/>
      <c r="G21" s="47"/>
      <c r="H21" s="10"/>
      <c r="I21" s="48"/>
      <c r="J21" s="10"/>
      <c r="K21" s="48"/>
      <c r="L21" s="10"/>
      <c r="N21" s="46"/>
      <c r="O21" s="46"/>
    </row>
    <row r="22" spans="2:15" ht="9" customHeight="1" x14ac:dyDescent="0.25">
      <c r="B22" s="10"/>
      <c r="C22" s="47"/>
      <c r="D22" s="47"/>
      <c r="E22" s="47"/>
      <c r="F22" s="47"/>
      <c r="G22" s="47"/>
      <c r="H22" s="10"/>
      <c r="I22" s="48"/>
      <c r="J22" s="10"/>
      <c r="K22" s="48"/>
      <c r="L22" s="10"/>
      <c r="N22" s="46"/>
      <c r="O22" s="46"/>
    </row>
    <row r="23" spans="2:15" s="121" customFormat="1" ht="27.75" customHeight="1" x14ac:dyDescent="0.25">
      <c r="B23" s="76"/>
      <c r="C23" s="167" t="s">
        <v>23</v>
      </c>
      <c r="D23" s="168"/>
      <c r="E23" s="169"/>
      <c r="F23" s="44" t="s">
        <v>37</v>
      </c>
      <c r="G23" s="175" t="s">
        <v>76</v>
      </c>
      <c r="H23" s="176"/>
      <c r="I23" s="76"/>
      <c r="J23" s="76"/>
      <c r="K23" s="76"/>
    </row>
    <row r="24" spans="2:15" x14ac:dyDescent="0.25">
      <c r="B24" s="10"/>
      <c r="C24" s="24" t="s">
        <v>72</v>
      </c>
      <c r="D24" s="28"/>
      <c r="E24" s="26"/>
      <c r="F24" s="25">
        <f>+F9</f>
        <v>2000</v>
      </c>
      <c r="G24" s="27">
        <v>1145</v>
      </c>
      <c r="H24" s="27" t="s">
        <v>20</v>
      </c>
      <c r="I24" s="10"/>
      <c r="J24" s="10"/>
      <c r="K24" s="10"/>
    </row>
    <row r="25" spans="2:15" x14ac:dyDescent="0.25">
      <c r="B25" s="10"/>
      <c r="C25" s="24" t="str">
        <f>+C19</f>
        <v>RLI afecta IDPC</v>
      </c>
      <c r="D25" s="28"/>
      <c r="E25" s="26"/>
      <c r="F25" s="25">
        <f>+F7</f>
        <v>5500</v>
      </c>
      <c r="G25" s="27">
        <v>1694</v>
      </c>
      <c r="H25" s="27" t="s">
        <v>20</v>
      </c>
      <c r="I25" s="10"/>
      <c r="J25" s="10"/>
      <c r="K25" s="10"/>
    </row>
    <row r="26" spans="2:15" ht="15.75" thickBot="1" x14ac:dyDescent="0.3">
      <c r="B26" s="10"/>
      <c r="C26" s="56" t="s">
        <v>42</v>
      </c>
      <c r="D26" s="62"/>
      <c r="E26" s="61"/>
      <c r="F26" s="59">
        <f>+F8</f>
        <v>1500</v>
      </c>
      <c r="G26" s="60">
        <v>1180</v>
      </c>
      <c r="H26" s="60" t="s">
        <v>20</v>
      </c>
      <c r="I26" s="10"/>
      <c r="J26" s="10"/>
      <c r="K26" s="10"/>
    </row>
    <row r="27" spans="2:15" ht="15.75" thickTop="1" x14ac:dyDescent="0.25">
      <c r="B27" s="10"/>
      <c r="C27" s="34" t="s">
        <v>68</v>
      </c>
      <c r="D27" s="42"/>
      <c r="E27" s="33"/>
      <c r="F27" s="35">
        <f>SUM(F24:F26)</f>
        <v>9000</v>
      </c>
      <c r="G27" s="36">
        <v>645</v>
      </c>
      <c r="H27" s="36" t="s">
        <v>22</v>
      </c>
      <c r="I27" s="10"/>
      <c r="J27" s="10"/>
      <c r="K27" s="10"/>
    </row>
    <row r="28" spans="2:15" x14ac:dyDescent="0.25">
      <c r="B28" s="10"/>
      <c r="C28" s="10"/>
      <c r="D28" s="10"/>
      <c r="E28" s="10"/>
      <c r="F28" s="10"/>
      <c r="G28" s="14"/>
      <c r="H28" s="10"/>
      <c r="I28" s="10"/>
      <c r="J28" s="10"/>
      <c r="K28" s="10"/>
      <c r="L28" s="10"/>
    </row>
    <row r="29" spans="2:15" x14ac:dyDescent="0.25">
      <c r="B29" s="10"/>
      <c r="C29" s="10"/>
      <c r="D29" s="10"/>
      <c r="E29" s="10"/>
      <c r="F29" s="11"/>
      <c r="G29" s="10"/>
      <c r="H29" s="10"/>
      <c r="I29" s="14"/>
      <c r="J29" s="10"/>
      <c r="K29" s="10"/>
      <c r="L29" s="10"/>
    </row>
    <row r="35" spans="3:3" x14ac:dyDescent="0.25">
      <c r="C35" s="7" t="s">
        <v>51</v>
      </c>
    </row>
  </sheetData>
  <mergeCells count="5">
    <mergeCell ref="C13:E13"/>
    <mergeCell ref="C23:E23"/>
    <mergeCell ref="C6:E6"/>
    <mergeCell ref="G13:H13"/>
    <mergeCell ref="G23:H23"/>
  </mergeCells>
  <phoneticPr fontId="7" type="noConversion"/>
  <hyperlinks>
    <hyperlink ref="J4" location="Indice!A1" display="Ir al índice" xr:uid="{00000000-0004-0000-0100-000000000000}"/>
  </hyperlinks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zoomScaleNormal="100" zoomScalePageLayoutView="130" workbookViewId="0"/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2.42578125" style="1" customWidth="1"/>
    <col min="5" max="5" width="21.140625" style="1" customWidth="1"/>
    <col min="6" max="6" width="7.7109375" style="46" bestFit="1" customWidth="1"/>
    <col min="7" max="7" width="10.710937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1:14" ht="18.75" x14ac:dyDescent="0.3">
      <c r="C1" s="45"/>
    </row>
    <row r="2" spans="1:14" ht="18" customHeight="1" x14ac:dyDescent="0.25">
      <c r="A2" s="10"/>
      <c r="B2" s="66" t="s">
        <v>47</v>
      </c>
      <c r="C2" s="177" t="s">
        <v>10</v>
      </c>
      <c r="D2" s="177"/>
      <c r="E2" s="177"/>
      <c r="F2" s="177"/>
      <c r="G2" s="177"/>
      <c r="H2" s="177"/>
      <c r="I2" s="177"/>
      <c r="J2" s="177"/>
      <c r="K2" s="10"/>
    </row>
    <row r="3" spans="1:14" x14ac:dyDescent="0.25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</row>
    <row r="4" spans="1:14" x14ac:dyDescent="0.25">
      <c r="A4" s="10"/>
      <c r="B4" s="10" t="s">
        <v>44</v>
      </c>
      <c r="C4" s="10" t="s">
        <v>71</v>
      </c>
      <c r="D4" s="10"/>
      <c r="E4" s="10"/>
      <c r="F4" s="11"/>
      <c r="G4" s="10"/>
      <c r="H4" s="10"/>
      <c r="I4" s="10"/>
      <c r="J4" s="12" t="s">
        <v>60</v>
      </c>
      <c r="K4" s="10"/>
    </row>
    <row r="5" spans="1:14" ht="9.75" customHeight="1" x14ac:dyDescent="0.25">
      <c r="A5" s="10"/>
      <c r="B5" s="10"/>
      <c r="C5" s="10"/>
      <c r="D5" s="10"/>
      <c r="E5" s="10"/>
      <c r="F5" s="11"/>
      <c r="G5" s="10"/>
      <c r="H5" s="10"/>
      <c r="I5" s="10"/>
      <c r="J5" s="12"/>
      <c r="K5" s="10"/>
    </row>
    <row r="6" spans="1:14" s="121" customFormat="1" x14ac:dyDescent="0.25">
      <c r="A6" s="76"/>
      <c r="B6" s="76"/>
      <c r="C6" s="178" t="s">
        <v>23</v>
      </c>
      <c r="D6" s="179"/>
      <c r="E6" s="180"/>
      <c r="F6" s="44" t="s">
        <v>37</v>
      </c>
      <c r="G6" s="76"/>
      <c r="H6" s="76"/>
      <c r="I6" s="76"/>
      <c r="J6" s="76"/>
      <c r="K6" s="76"/>
    </row>
    <row r="7" spans="1:14" x14ac:dyDescent="0.25">
      <c r="A7" s="10"/>
      <c r="B7" s="10"/>
      <c r="C7" s="70" t="s">
        <v>5</v>
      </c>
      <c r="D7" s="71"/>
      <c r="E7" s="52"/>
      <c r="F7" s="72">
        <v>9000</v>
      </c>
      <c r="G7" s="10"/>
      <c r="H7" s="10"/>
      <c r="I7" s="10"/>
      <c r="J7" s="10"/>
      <c r="K7" s="10"/>
    </row>
    <row r="8" spans="1:14" x14ac:dyDescent="0.25">
      <c r="A8" s="10"/>
      <c r="B8" s="10"/>
      <c r="C8" s="24" t="s">
        <v>48</v>
      </c>
      <c r="D8" s="28"/>
      <c r="E8" s="26"/>
      <c r="F8" s="25">
        <v>2500</v>
      </c>
      <c r="G8" s="10"/>
      <c r="H8" s="10"/>
      <c r="I8" s="10"/>
      <c r="J8" s="10"/>
      <c r="K8" s="10"/>
    </row>
    <row r="9" spans="1:14" x14ac:dyDescent="0.25">
      <c r="A9" s="10"/>
      <c r="B9" s="10"/>
      <c r="C9" s="34" t="s">
        <v>38</v>
      </c>
      <c r="D9" s="42"/>
      <c r="E9" s="33"/>
      <c r="F9" s="35">
        <v>2000</v>
      </c>
      <c r="G9" s="10"/>
      <c r="H9" s="10"/>
      <c r="I9" s="10"/>
      <c r="J9" s="10"/>
      <c r="K9" s="10"/>
    </row>
    <row r="10" spans="1:14" x14ac:dyDescent="0.25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</row>
    <row r="11" spans="1:14" x14ac:dyDescent="0.25">
      <c r="A11" s="10"/>
      <c r="B11" s="10" t="s">
        <v>45</v>
      </c>
      <c r="C11" s="10" t="s">
        <v>73</v>
      </c>
      <c r="D11" s="47"/>
      <c r="E11" s="47"/>
      <c r="F11" s="11"/>
      <c r="G11" s="10"/>
      <c r="H11" s="48"/>
      <c r="I11" s="10"/>
      <c r="J11" s="10"/>
      <c r="K11" s="10"/>
    </row>
    <row r="12" spans="1:14" ht="9.75" customHeight="1" x14ac:dyDescent="0.25">
      <c r="A12" s="10"/>
      <c r="B12" s="10"/>
      <c r="C12" s="47"/>
      <c r="D12" s="47"/>
      <c r="E12" s="47"/>
      <c r="F12" s="11"/>
      <c r="G12" s="10"/>
      <c r="H12" s="48"/>
      <c r="I12" s="10"/>
      <c r="J12" s="10"/>
      <c r="K12" s="10"/>
    </row>
    <row r="13" spans="1:14" s="121" customFormat="1" ht="29.1" customHeight="1" x14ac:dyDescent="0.25">
      <c r="A13" s="76"/>
      <c r="B13" s="76"/>
      <c r="C13" s="167" t="s">
        <v>23</v>
      </c>
      <c r="D13" s="168"/>
      <c r="E13" s="169"/>
      <c r="F13" s="44" t="s">
        <v>37</v>
      </c>
      <c r="G13" s="175" t="s">
        <v>78</v>
      </c>
      <c r="H13" s="176"/>
      <c r="I13" s="76"/>
      <c r="J13" s="76"/>
    </row>
    <row r="14" spans="1:14" ht="15.75" thickBot="1" x14ac:dyDescent="0.3">
      <c r="A14" s="10"/>
      <c r="B14" s="10"/>
      <c r="C14" s="56" t="s">
        <v>25</v>
      </c>
      <c r="D14" s="62"/>
      <c r="E14" s="61"/>
      <c r="F14" s="59">
        <v>9000</v>
      </c>
      <c r="G14" s="60">
        <v>1657</v>
      </c>
      <c r="H14" s="74" t="s">
        <v>20</v>
      </c>
      <c r="I14" s="10"/>
      <c r="J14" s="10"/>
    </row>
    <row r="15" spans="1:14" ht="15.75" thickTop="1" x14ac:dyDescent="0.25">
      <c r="A15" s="10"/>
      <c r="B15" s="10"/>
      <c r="C15" s="34" t="s">
        <v>32</v>
      </c>
      <c r="D15" s="42"/>
      <c r="E15" s="33"/>
      <c r="F15" s="35">
        <f>SUM(F14:F14)</f>
        <v>9000</v>
      </c>
      <c r="G15" s="36">
        <v>1672</v>
      </c>
      <c r="H15" s="65" t="s">
        <v>22</v>
      </c>
      <c r="I15" s="10"/>
      <c r="J15" s="10"/>
    </row>
    <row r="16" spans="1:14" ht="15.75" thickBot="1" x14ac:dyDescent="0.3">
      <c r="A16" s="10"/>
      <c r="B16" s="10"/>
      <c r="C16" s="56" t="s">
        <v>18</v>
      </c>
      <c r="D16" s="57"/>
      <c r="E16" s="58"/>
      <c r="F16" s="81">
        <v>0</v>
      </c>
      <c r="G16" s="60"/>
      <c r="H16" s="74" t="s">
        <v>21</v>
      </c>
      <c r="I16" s="10"/>
      <c r="J16" s="10"/>
      <c r="M16" s="50"/>
      <c r="N16" s="50"/>
    </row>
    <row r="17" spans="1:15" ht="15.75" thickTop="1" x14ac:dyDescent="0.25">
      <c r="A17" s="10"/>
      <c r="B17" s="10"/>
      <c r="C17" s="34" t="s">
        <v>31</v>
      </c>
      <c r="D17" s="42"/>
      <c r="E17" s="33"/>
      <c r="F17" s="35">
        <f>+F15-F16</f>
        <v>9000</v>
      </c>
      <c r="G17" s="36">
        <v>1690</v>
      </c>
      <c r="H17" s="65" t="s">
        <v>22</v>
      </c>
      <c r="I17" s="10"/>
      <c r="J17" s="10"/>
      <c r="M17" s="46"/>
      <c r="N17" s="46"/>
    </row>
    <row r="18" spans="1:15" x14ac:dyDescent="0.25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N18" s="46"/>
      <c r="O18" s="46"/>
    </row>
    <row r="19" spans="1:15" x14ac:dyDescent="0.25">
      <c r="A19" s="10"/>
      <c r="B19" s="10" t="s">
        <v>46</v>
      </c>
      <c r="C19" s="10" t="s">
        <v>74</v>
      </c>
      <c r="D19" s="47"/>
      <c r="E19" s="47"/>
      <c r="F19" s="47"/>
      <c r="G19" s="47"/>
      <c r="H19" s="10"/>
      <c r="I19" s="48"/>
      <c r="J19" s="10"/>
      <c r="K19" s="48"/>
      <c r="N19" s="46"/>
      <c r="O19" s="46"/>
    </row>
    <row r="20" spans="1:15" ht="9.75" customHeight="1" x14ac:dyDescent="0.25">
      <c r="A20" s="10"/>
      <c r="B20" s="10"/>
      <c r="C20" s="47"/>
      <c r="D20" s="47"/>
      <c r="E20" s="47"/>
      <c r="F20" s="47"/>
      <c r="G20" s="47"/>
      <c r="H20" s="10"/>
      <c r="I20" s="48"/>
      <c r="J20" s="10"/>
      <c r="K20" s="48"/>
      <c r="N20" s="46"/>
      <c r="O20" s="46"/>
    </row>
    <row r="21" spans="1:15" s="121" customFormat="1" ht="27.95" customHeight="1" x14ac:dyDescent="0.25">
      <c r="A21" s="76"/>
      <c r="B21" s="76"/>
      <c r="C21" s="167" t="s">
        <v>23</v>
      </c>
      <c r="D21" s="168"/>
      <c r="E21" s="169"/>
      <c r="F21" s="73" t="s">
        <v>37</v>
      </c>
      <c r="G21" s="175" t="s">
        <v>77</v>
      </c>
      <c r="H21" s="176"/>
      <c r="I21" s="76"/>
      <c r="J21" s="76"/>
    </row>
    <row r="22" spans="1:15" x14ac:dyDescent="0.25">
      <c r="A22" s="10"/>
      <c r="B22" s="10"/>
      <c r="C22" s="49" t="s">
        <v>72</v>
      </c>
      <c r="D22" s="10"/>
      <c r="E22" s="52"/>
      <c r="F22" s="32">
        <f>+F9</f>
        <v>2000</v>
      </c>
      <c r="G22" s="31">
        <v>1145</v>
      </c>
      <c r="H22" s="31" t="s">
        <v>20</v>
      </c>
      <c r="I22" s="10"/>
      <c r="J22" s="10"/>
    </row>
    <row r="23" spans="1:15" x14ac:dyDescent="0.25">
      <c r="A23" s="10"/>
      <c r="B23" s="10"/>
      <c r="C23" s="24" t="str">
        <f>+C17</f>
        <v>RLI afecta IDPC</v>
      </c>
      <c r="D23" s="28"/>
      <c r="E23" s="26"/>
      <c r="F23" s="25">
        <f>+F17</f>
        <v>9000</v>
      </c>
      <c r="G23" s="27">
        <v>1694</v>
      </c>
      <c r="H23" s="27" t="s">
        <v>20</v>
      </c>
      <c r="I23" s="10"/>
      <c r="J23" s="10"/>
    </row>
    <row r="24" spans="1:15" ht="15.75" thickBot="1" x14ac:dyDescent="0.3">
      <c r="A24" s="10"/>
      <c r="B24" s="10"/>
      <c r="C24" s="56" t="s">
        <v>61</v>
      </c>
      <c r="D24" s="62"/>
      <c r="E24" s="61"/>
      <c r="F24" s="59">
        <f>+F8</f>
        <v>2500</v>
      </c>
      <c r="G24" s="60">
        <v>1182</v>
      </c>
      <c r="H24" s="60" t="s">
        <v>21</v>
      </c>
      <c r="I24" s="10"/>
      <c r="J24" s="10"/>
    </row>
    <row r="25" spans="1:15" ht="15.75" thickTop="1" x14ac:dyDescent="0.25">
      <c r="A25" s="10"/>
      <c r="B25" s="10"/>
      <c r="C25" s="34" t="s">
        <v>68</v>
      </c>
      <c r="D25" s="42"/>
      <c r="E25" s="33"/>
      <c r="F25" s="35">
        <f>+F22+F23-F24</f>
        <v>8500</v>
      </c>
      <c r="G25" s="36">
        <v>645</v>
      </c>
      <c r="H25" s="36" t="s">
        <v>22</v>
      </c>
      <c r="I25" s="10"/>
      <c r="J25" s="10"/>
    </row>
    <row r="26" spans="1:15" x14ac:dyDescent="0.25">
      <c r="F26" s="1"/>
      <c r="G26" s="5"/>
    </row>
    <row r="27" spans="1:15" x14ac:dyDescent="0.25">
      <c r="I27" s="5"/>
    </row>
    <row r="40" spans="3:3" x14ac:dyDescent="0.25">
      <c r="C40" s="7" t="s">
        <v>51</v>
      </c>
    </row>
  </sheetData>
  <mergeCells count="6">
    <mergeCell ref="C2:J2"/>
    <mergeCell ref="C6:E6"/>
    <mergeCell ref="C13:E13"/>
    <mergeCell ref="C21:E21"/>
    <mergeCell ref="G13:H13"/>
    <mergeCell ref="G21:H21"/>
  </mergeCells>
  <phoneticPr fontId="7" type="noConversion"/>
  <hyperlinks>
    <hyperlink ref="J4" location="Indice!A1" display="Ir al índice" xr:uid="{00000000-0004-0000-0200-000000000000}"/>
  </hyperlinks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zoomScaleNormal="100" zoomScalePageLayoutView="130" workbookViewId="0">
      <selection activeCell="J4" sqref="J4"/>
    </sheetView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2.42578125" style="1" customWidth="1"/>
    <col min="5" max="5" width="29.5703125" style="1" customWidth="1"/>
    <col min="6" max="6" width="8.7109375" style="46" customWidth="1"/>
    <col min="7" max="7" width="12.5703125" style="1" bestFit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1:11" ht="18.75" x14ac:dyDescent="0.3">
      <c r="C1" s="45"/>
    </row>
    <row r="2" spans="1:11" x14ac:dyDescent="0.25">
      <c r="A2" s="10"/>
      <c r="B2" s="69" t="s">
        <v>49</v>
      </c>
      <c r="C2" s="68" t="s">
        <v>11</v>
      </c>
      <c r="D2" s="76"/>
      <c r="E2" s="76"/>
      <c r="F2" s="76"/>
      <c r="G2" s="76"/>
      <c r="H2" s="76"/>
      <c r="I2" s="76"/>
      <c r="J2" s="76"/>
      <c r="K2" s="10"/>
    </row>
    <row r="3" spans="1:11" x14ac:dyDescent="0.25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</row>
    <row r="4" spans="1:11" x14ac:dyDescent="0.25">
      <c r="A4" s="10"/>
      <c r="B4" s="10" t="s">
        <v>44</v>
      </c>
      <c r="C4" s="10" t="s">
        <v>71</v>
      </c>
      <c r="D4" s="10"/>
      <c r="E4" s="10"/>
      <c r="F4" s="11"/>
      <c r="G4" s="10"/>
      <c r="H4" s="10"/>
      <c r="I4" s="10"/>
      <c r="J4" s="12" t="s">
        <v>60</v>
      </c>
      <c r="K4" s="10"/>
    </row>
    <row r="5" spans="1:11" ht="9.75" customHeight="1" x14ac:dyDescent="0.25">
      <c r="A5" s="10"/>
      <c r="B5" s="10"/>
      <c r="C5" s="10"/>
      <c r="D5" s="10"/>
      <c r="E5" s="10"/>
      <c r="F5" s="11"/>
      <c r="G5" s="10"/>
      <c r="H5" s="10"/>
      <c r="I5" s="10"/>
      <c r="J5" s="12"/>
      <c r="K5" s="10"/>
    </row>
    <row r="6" spans="1:11" s="144" customFormat="1" x14ac:dyDescent="0.25">
      <c r="A6" s="143"/>
      <c r="B6" s="143"/>
      <c r="C6" s="167" t="s">
        <v>23</v>
      </c>
      <c r="D6" s="168"/>
      <c r="E6" s="169"/>
      <c r="F6" s="73" t="s">
        <v>37</v>
      </c>
      <c r="G6" s="143"/>
      <c r="H6" s="143"/>
      <c r="I6" s="143"/>
      <c r="J6" s="143"/>
      <c r="K6" s="143"/>
    </row>
    <row r="7" spans="1:11" x14ac:dyDescent="0.25">
      <c r="A7" s="10"/>
      <c r="B7" s="10"/>
      <c r="C7" s="49" t="s">
        <v>5</v>
      </c>
      <c r="D7" s="10"/>
      <c r="E7" s="52"/>
      <c r="F7" s="32">
        <v>5700</v>
      </c>
      <c r="G7" s="10"/>
      <c r="H7" s="10"/>
      <c r="I7" s="10"/>
      <c r="J7" s="10"/>
      <c r="K7" s="10"/>
    </row>
    <row r="8" spans="1:11" x14ac:dyDescent="0.25">
      <c r="A8" s="10"/>
      <c r="B8" s="10"/>
      <c r="C8" s="24" t="s">
        <v>62</v>
      </c>
      <c r="D8" s="28"/>
      <c r="E8" s="26"/>
      <c r="F8" s="25">
        <v>500</v>
      </c>
      <c r="G8" s="10"/>
      <c r="H8" s="10"/>
      <c r="I8" s="10"/>
      <c r="J8" s="10"/>
      <c r="K8" s="10"/>
    </row>
    <row r="9" spans="1:11" x14ac:dyDescent="0.25">
      <c r="A9" s="10"/>
      <c r="B9" s="10"/>
      <c r="C9" s="24" t="s">
        <v>30</v>
      </c>
      <c r="D9" s="28"/>
      <c r="E9" s="26"/>
      <c r="F9" s="25">
        <v>250</v>
      </c>
      <c r="G9" s="10"/>
      <c r="H9" s="10"/>
      <c r="I9" s="10"/>
      <c r="J9" s="10"/>
      <c r="K9" s="10"/>
    </row>
    <row r="10" spans="1:11" x14ac:dyDescent="0.25">
      <c r="A10" s="10"/>
      <c r="B10" s="10"/>
      <c r="C10" s="34" t="s">
        <v>38</v>
      </c>
      <c r="D10" s="42"/>
      <c r="E10" s="33"/>
      <c r="F10" s="35">
        <v>2000</v>
      </c>
      <c r="G10" s="10"/>
      <c r="H10" s="10"/>
      <c r="I10" s="10"/>
      <c r="J10" s="10"/>
      <c r="K10" s="10"/>
    </row>
    <row r="11" spans="1:11" x14ac:dyDescent="0.25">
      <c r="A11" s="10"/>
      <c r="B11" s="10"/>
      <c r="C11" s="10"/>
      <c r="D11" s="10"/>
      <c r="E11" s="10"/>
      <c r="F11" s="11"/>
      <c r="G11" s="10"/>
      <c r="H11" s="10"/>
      <c r="I11" s="10"/>
      <c r="J11" s="10"/>
      <c r="K11" s="10"/>
    </row>
    <row r="12" spans="1:11" x14ac:dyDescent="0.25">
      <c r="A12" s="10"/>
      <c r="B12" s="10" t="s">
        <v>45</v>
      </c>
      <c r="C12" s="10" t="s">
        <v>73</v>
      </c>
      <c r="D12" s="47"/>
      <c r="E12" s="47"/>
      <c r="F12" s="11"/>
      <c r="G12" s="10"/>
      <c r="H12" s="48"/>
      <c r="I12" s="10"/>
      <c r="J12" s="10"/>
      <c r="K12" s="10"/>
    </row>
    <row r="13" spans="1:11" ht="9.75" customHeight="1" x14ac:dyDescent="0.25">
      <c r="A13" s="10"/>
      <c r="B13" s="10"/>
      <c r="C13" s="47"/>
      <c r="D13" s="47"/>
      <c r="E13" s="47"/>
      <c r="F13" s="11"/>
      <c r="G13" s="10"/>
      <c r="H13" s="48"/>
      <c r="I13" s="10"/>
      <c r="J13" s="10"/>
      <c r="K13" s="10"/>
    </row>
    <row r="14" spans="1:11" s="121" customFormat="1" ht="27" customHeight="1" x14ac:dyDescent="0.25">
      <c r="A14" s="76"/>
      <c r="B14" s="76"/>
      <c r="C14" s="167" t="s">
        <v>23</v>
      </c>
      <c r="D14" s="168"/>
      <c r="E14" s="169"/>
      <c r="F14" s="77" t="s">
        <v>37</v>
      </c>
      <c r="G14" s="175" t="s">
        <v>78</v>
      </c>
      <c r="H14" s="176"/>
      <c r="I14" s="76"/>
      <c r="J14" s="76"/>
    </row>
    <row r="15" spans="1:11" x14ac:dyDescent="0.25">
      <c r="A15" s="10"/>
      <c r="B15" s="10"/>
      <c r="C15" s="49" t="s">
        <v>25</v>
      </c>
      <c r="D15" s="10"/>
      <c r="E15" s="52"/>
      <c r="F15" s="78">
        <v>6000</v>
      </c>
      <c r="G15" s="31">
        <v>1657</v>
      </c>
      <c r="H15" s="79" t="s">
        <v>20</v>
      </c>
      <c r="I15" s="10"/>
      <c r="J15" s="10"/>
    </row>
    <row r="16" spans="1:11" x14ac:dyDescent="0.25">
      <c r="A16" s="10"/>
      <c r="B16" s="10"/>
      <c r="C16" s="24" t="s">
        <v>19</v>
      </c>
      <c r="D16" s="28"/>
      <c r="E16" s="26"/>
      <c r="F16" s="30">
        <v>300</v>
      </c>
      <c r="G16" s="27">
        <v>1662</v>
      </c>
      <c r="H16" s="64" t="s">
        <v>21</v>
      </c>
      <c r="I16" s="10"/>
      <c r="J16" s="10"/>
    </row>
    <row r="17" spans="1:15" x14ac:dyDescent="0.25">
      <c r="A17" s="10"/>
      <c r="B17" s="10"/>
      <c r="C17" s="24" t="s">
        <v>62</v>
      </c>
      <c r="D17" s="28"/>
      <c r="E17" s="26"/>
      <c r="F17" s="30">
        <f>+F8</f>
        <v>500</v>
      </c>
      <c r="G17" s="27">
        <v>1665</v>
      </c>
      <c r="H17" s="64" t="s">
        <v>21</v>
      </c>
      <c r="I17" s="10"/>
      <c r="J17" s="10"/>
    </row>
    <row r="18" spans="1:15" ht="15.75" thickBot="1" x14ac:dyDescent="0.3">
      <c r="A18" s="10"/>
      <c r="B18" s="10"/>
      <c r="C18" s="56" t="str">
        <f>+C9</f>
        <v>Multas fiscales</v>
      </c>
      <c r="D18" s="62"/>
      <c r="E18" s="61"/>
      <c r="F18" s="80">
        <f>+F9</f>
        <v>250</v>
      </c>
      <c r="G18" s="60">
        <v>1671</v>
      </c>
      <c r="H18" s="74" t="s">
        <v>21</v>
      </c>
      <c r="I18" s="10"/>
      <c r="J18" s="10"/>
    </row>
    <row r="19" spans="1:15" ht="15.75" thickTop="1" x14ac:dyDescent="0.25">
      <c r="A19" s="10"/>
      <c r="B19" s="10"/>
      <c r="C19" s="34" t="s">
        <v>32</v>
      </c>
      <c r="D19" s="42"/>
      <c r="E19" s="33"/>
      <c r="F19" s="75">
        <f>+F15-F16-F17-F18</f>
        <v>4950</v>
      </c>
      <c r="G19" s="36">
        <v>1672</v>
      </c>
      <c r="H19" s="65" t="s">
        <v>22</v>
      </c>
      <c r="I19" s="10"/>
      <c r="J19" s="10"/>
    </row>
    <row r="20" spans="1:15" ht="15.75" thickBot="1" x14ac:dyDescent="0.3">
      <c r="A20" s="10"/>
      <c r="B20" s="10"/>
      <c r="C20" s="184" t="s">
        <v>69</v>
      </c>
      <c r="D20" s="185"/>
      <c r="E20" s="186"/>
      <c r="F20" s="80">
        <f>+F17+F18</f>
        <v>750</v>
      </c>
      <c r="G20" s="60">
        <v>1144</v>
      </c>
      <c r="H20" s="74" t="s">
        <v>20</v>
      </c>
      <c r="I20" s="10"/>
      <c r="J20" s="10"/>
      <c r="M20" s="50"/>
      <c r="N20" s="50"/>
    </row>
    <row r="21" spans="1:15" ht="15.75" thickTop="1" x14ac:dyDescent="0.25">
      <c r="A21" s="10"/>
      <c r="B21" s="10"/>
      <c r="C21" s="34" t="s">
        <v>31</v>
      </c>
      <c r="D21" s="42"/>
      <c r="E21" s="33"/>
      <c r="F21" s="75">
        <f>+F19+F20</f>
        <v>5700</v>
      </c>
      <c r="G21" s="36">
        <v>1690</v>
      </c>
      <c r="H21" s="65" t="s">
        <v>22</v>
      </c>
      <c r="I21" s="10"/>
      <c r="J21" s="10"/>
      <c r="M21" s="46"/>
      <c r="N21" s="46"/>
    </row>
    <row r="22" spans="1:15" x14ac:dyDescent="0.25">
      <c r="A22" s="10"/>
      <c r="B22" s="10"/>
      <c r="C22" s="10"/>
      <c r="D22" s="10"/>
      <c r="E22" s="10"/>
      <c r="F22" s="11"/>
      <c r="G22" s="10"/>
      <c r="H22" s="10"/>
      <c r="I22" s="10"/>
      <c r="J22" s="10"/>
      <c r="K22" s="10"/>
      <c r="N22" s="46"/>
      <c r="O22" s="46"/>
    </row>
    <row r="23" spans="1:15" x14ac:dyDescent="0.25">
      <c r="A23" s="10"/>
      <c r="B23" s="10" t="s">
        <v>46</v>
      </c>
      <c r="C23" s="10" t="s">
        <v>74</v>
      </c>
      <c r="D23" s="47"/>
      <c r="E23" s="47"/>
      <c r="F23" s="47"/>
      <c r="G23" s="47"/>
      <c r="H23" s="10"/>
      <c r="I23" s="48"/>
      <c r="J23" s="10"/>
      <c r="K23" s="48"/>
      <c r="N23" s="46"/>
      <c r="O23" s="46"/>
    </row>
    <row r="24" spans="1:15" ht="9.75" customHeight="1" x14ac:dyDescent="0.25">
      <c r="A24" s="10"/>
      <c r="B24" s="10"/>
      <c r="C24" s="47"/>
      <c r="D24" s="47"/>
      <c r="E24" s="47"/>
      <c r="F24" s="47"/>
      <c r="G24" s="47"/>
      <c r="H24" s="10"/>
      <c r="I24" s="48"/>
      <c r="J24" s="10"/>
      <c r="K24" s="48"/>
      <c r="N24" s="46"/>
      <c r="O24" s="46"/>
    </row>
    <row r="25" spans="1:15" s="121" customFormat="1" ht="29.1" customHeight="1" x14ac:dyDescent="0.25">
      <c r="A25" s="76"/>
      <c r="B25" s="76"/>
      <c r="C25" s="167" t="s">
        <v>23</v>
      </c>
      <c r="D25" s="168"/>
      <c r="E25" s="169"/>
      <c r="F25" s="77" t="s">
        <v>37</v>
      </c>
      <c r="G25" s="175" t="s">
        <v>76</v>
      </c>
      <c r="H25" s="176"/>
      <c r="I25" s="76"/>
      <c r="J25" s="76"/>
    </row>
    <row r="26" spans="1:15" x14ac:dyDescent="0.25">
      <c r="A26" s="10"/>
      <c r="B26" s="10"/>
      <c r="C26" s="187" t="s">
        <v>72</v>
      </c>
      <c r="D26" s="188"/>
      <c r="E26" s="189"/>
      <c r="F26" s="30">
        <f>+F10</f>
        <v>2000</v>
      </c>
      <c r="G26" s="27">
        <v>1145</v>
      </c>
      <c r="H26" s="64" t="s">
        <v>20</v>
      </c>
      <c r="I26" s="10"/>
      <c r="J26" s="10"/>
    </row>
    <row r="27" spans="1:15" x14ac:dyDescent="0.25">
      <c r="A27" s="10"/>
      <c r="B27" s="10"/>
      <c r="C27" s="24" t="str">
        <f>+C21</f>
        <v>RLI afecta IDPC</v>
      </c>
      <c r="D27" s="28"/>
      <c r="E27" s="26"/>
      <c r="F27" s="30">
        <f>+F21</f>
        <v>5700</v>
      </c>
      <c r="G27" s="27">
        <v>1694</v>
      </c>
      <c r="H27" s="64" t="s">
        <v>20</v>
      </c>
      <c r="I27" s="10"/>
      <c r="J27" s="10"/>
    </row>
    <row r="28" spans="1:15" ht="15.75" thickBot="1" x14ac:dyDescent="0.3">
      <c r="A28" s="10"/>
      <c r="B28" s="10"/>
      <c r="C28" s="181" t="s">
        <v>63</v>
      </c>
      <c r="D28" s="182"/>
      <c r="E28" s="183"/>
      <c r="F28" s="80">
        <f>+F20</f>
        <v>750</v>
      </c>
      <c r="G28" s="60">
        <v>1697</v>
      </c>
      <c r="H28" s="74" t="s">
        <v>21</v>
      </c>
      <c r="I28" s="10"/>
      <c r="J28" s="10"/>
    </row>
    <row r="29" spans="1:15" ht="15.75" thickTop="1" x14ac:dyDescent="0.25">
      <c r="A29" s="10"/>
      <c r="B29" s="10"/>
      <c r="C29" s="34" t="s">
        <v>68</v>
      </c>
      <c r="D29" s="42"/>
      <c r="E29" s="33"/>
      <c r="F29" s="75">
        <f>+F26+F27-F28</f>
        <v>6950</v>
      </c>
      <c r="G29" s="36">
        <v>645</v>
      </c>
      <c r="H29" s="65" t="s">
        <v>22</v>
      </c>
      <c r="I29" s="10"/>
      <c r="J29" s="10"/>
    </row>
    <row r="30" spans="1:15" x14ac:dyDescent="0.25">
      <c r="A30" s="10"/>
      <c r="B30" s="10"/>
      <c r="C30" s="10"/>
      <c r="D30" s="10"/>
      <c r="E30" s="10"/>
      <c r="F30" s="10"/>
      <c r="G30" s="14"/>
      <c r="H30" s="10"/>
      <c r="I30" s="10"/>
      <c r="J30" s="10"/>
      <c r="K30" s="10"/>
    </row>
    <row r="31" spans="1:15" x14ac:dyDescent="0.25">
      <c r="I31" s="5"/>
    </row>
    <row r="35" spans="3:3" x14ac:dyDescent="0.25">
      <c r="C35" s="7" t="s">
        <v>51</v>
      </c>
    </row>
  </sheetData>
  <mergeCells count="8">
    <mergeCell ref="G14:H14"/>
    <mergeCell ref="G25:H25"/>
    <mergeCell ref="C28:E28"/>
    <mergeCell ref="C6:E6"/>
    <mergeCell ref="C14:E14"/>
    <mergeCell ref="C25:E25"/>
    <mergeCell ref="C20:E20"/>
    <mergeCell ref="C26:E26"/>
  </mergeCells>
  <phoneticPr fontId="7" type="noConversion"/>
  <hyperlinks>
    <hyperlink ref="J4" location="Indice!A1" display="Ir al índice" xr:uid="{00000000-0004-0000-0300-000000000000}"/>
  </hyperlinks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zoomScaleNormal="100" zoomScalePageLayoutView="130" workbookViewId="0">
      <selection activeCell="F16" sqref="F16"/>
    </sheetView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2.42578125" style="1" customWidth="1"/>
    <col min="5" max="5" width="21.28515625" style="1" customWidth="1"/>
    <col min="6" max="6" width="8.42578125" style="46" customWidth="1"/>
    <col min="7" max="7" width="10.710937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1:14" ht="18.75" x14ac:dyDescent="0.3">
      <c r="C1" s="45"/>
    </row>
    <row r="2" spans="1:14" ht="15" customHeight="1" x14ac:dyDescent="0.25">
      <c r="A2" s="10"/>
      <c r="B2" s="66" t="s">
        <v>50</v>
      </c>
      <c r="C2" s="68" t="s">
        <v>12</v>
      </c>
      <c r="D2" s="68"/>
      <c r="E2" s="68"/>
      <c r="F2" s="68"/>
      <c r="G2" s="68"/>
      <c r="H2" s="68"/>
      <c r="I2" s="68"/>
      <c r="J2" s="68"/>
      <c r="K2" s="10"/>
      <c r="L2" s="10"/>
      <c r="M2" s="10"/>
      <c r="N2" s="10"/>
    </row>
    <row r="3" spans="1:14" x14ac:dyDescent="0.25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10"/>
      <c r="B4" s="10" t="s">
        <v>44</v>
      </c>
      <c r="C4" s="10" t="s">
        <v>71</v>
      </c>
      <c r="D4" s="10"/>
      <c r="E4" s="10"/>
      <c r="F4" s="11"/>
      <c r="G4" s="10"/>
      <c r="H4" s="10"/>
      <c r="I4" s="10"/>
      <c r="J4" s="12" t="s">
        <v>60</v>
      </c>
      <c r="K4" s="10"/>
      <c r="L4" s="10"/>
      <c r="M4" s="10"/>
      <c r="N4" s="10"/>
    </row>
    <row r="5" spans="1:14" ht="7.5" customHeight="1" x14ac:dyDescent="0.25">
      <c r="A5" s="10"/>
      <c r="B5" s="10"/>
      <c r="C5" s="10"/>
      <c r="D5" s="10"/>
      <c r="E5" s="10"/>
      <c r="F5" s="11"/>
      <c r="G5" s="10"/>
      <c r="H5" s="10"/>
      <c r="I5" s="10"/>
      <c r="J5" s="12"/>
      <c r="K5" s="10"/>
      <c r="L5" s="10"/>
      <c r="M5" s="10"/>
      <c r="N5" s="10"/>
    </row>
    <row r="6" spans="1:14" s="121" customFormat="1" x14ac:dyDescent="0.25">
      <c r="A6" s="76"/>
      <c r="B6" s="76"/>
      <c r="C6" s="167" t="s">
        <v>23</v>
      </c>
      <c r="D6" s="168"/>
      <c r="E6" s="169"/>
      <c r="F6" s="73" t="s">
        <v>37</v>
      </c>
      <c r="G6" s="76"/>
      <c r="H6" s="76"/>
      <c r="I6" s="76"/>
      <c r="J6" s="76"/>
      <c r="K6" s="76"/>
      <c r="L6" s="76"/>
      <c r="M6" s="76"/>
      <c r="N6" s="76"/>
    </row>
    <row r="7" spans="1:14" x14ac:dyDescent="0.25">
      <c r="A7" s="10"/>
      <c r="B7" s="10"/>
      <c r="C7" s="49" t="s">
        <v>5</v>
      </c>
      <c r="D7" s="10"/>
      <c r="E7" s="52"/>
      <c r="F7" s="32">
        <v>2250</v>
      </c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0"/>
      <c r="B8" s="10"/>
      <c r="C8" s="24" t="s">
        <v>64</v>
      </c>
      <c r="D8" s="28"/>
      <c r="E8" s="26"/>
      <c r="F8" s="82">
        <v>0</v>
      </c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10"/>
      <c r="B9" s="10"/>
      <c r="C9" s="34" t="s">
        <v>38</v>
      </c>
      <c r="D9" s="42"/>
      <c r="E9" s="33"/>
      <c r="F9" s="35">
        <v>3000</v>
      </c>
      <c r="G9" s="10"/>
      <c r="H9" s="10"/>
      <c r="I9" s="10"/>
      <c r="J9" s="10"/>
      <c r="K9" s="10"/>
      <c r="L9" s="10"/>
      <c r="M9" s="10"/>
      <c r="N9" s="10"/>
    </row>
    <row r="10" spans="1:14" x14ac:dyDescent="0.25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10"/>
      <c r="N10" s="10"/>
    </row>
    <row r="11" spans="1:14" x14ac:dyDescent="0.25">
      <c r="A11" s="10"/>
      <c r="B11" s="10" t="s">
        <v>45</v>
      </c>
      <c r="C11" s="10" t="s">
        <v>73</v>
      </c>
      <c r="D11" s="47"/>
      <c r="E11" s="47"/>
      <c r="F11" s="11"/>
      <c r="G11" s="10"/>
      <c r="H11" s="48"/>
      <c r="I11" s="10"/>
      <c r="J11" s="10"/>
      <c r="K11" s="10"/>
      <c r="L11" s="10"/>
      <c r="M11" s="10"/>
      <c r="N11" s="10"/>
    </row>
    <row r="12" spans="1:14" ht="7.5" customHeight="1" x14ac:dyDescent="0.25">
      <c r="A12" s="10"/>
      <c r="B12" s="10"/>
      <c r="C12" s="47"/>
      <c r="D12" s="47"/>
      <c r="E12" s="47"/>
      <c r="F12" s="11"/>
      <c r="G12" s="48"/>
      <c r="H12" s="10"/>
      <c r="I12" s="10"/>
      <c r="J12" s="10"/>
      <c r="K12" s="10"/>
      <c r="L12" s="10"/>
      <c r="M12" s="10"/>
    </row>
    <row r="13" spans="1:14" s="121" customFormat="1" ht="27.75" customHeight="1" x14ac:dyDescent="0.25">
      <c r="A13" s="76"/>
      <c r="B13" s="76"/>
      <c r="C13" s="167" t="s">
        <v>23</v>
      </c>
      <c r="D13" s="168"/>
      <c r="E13" s="169"/>
      <c r="F13" s="73" t="s">
        <v>37</v>
      </c>
      <c r="G13" s="175" t="s">
        <v>78</v>
      </c>
      <c r="H13" s="176"/>
      <c r="I13" s="76"/>
      <c r="J13" s="76"/>
      <c r="K13" s="76"/>
      <c r="L13" s="76"/>
      <c r="M13" s="76"/>
    </row>
    <row r="14" spans="1:14" x14ac:dyDescent="0.25">
      <c r="A14" s="10"/>
      <c r="B14" s="10"/>
      <c r="C14" s="24" t="s">
        <v>25</v>
      </c>
      <c r="D14" s="28"/>
      <c r="E14" s="26"/>
      <c r="F14" s="25">
        <v>6000</v>
      </c>
      <c r="G14" s="27">
        <v>1657</v>
      </c>
      <c r="H14" s="26" t="s">
        <v>20</v>
      </c>
      <c r="I14" s="10"/>
      <c r="J14" s="10"/>
      <c r="K14" s="10"/>
      <c r="L14" s="10"/>
      <c r="M14" s="10"/>
    </row>
    <row r="15" spans="1:14" ht="15.75" thickBot="1" x14ac:dyDescent="0.3">
      <c r="A15" s="10"/>
      <c r="B15" s="10"/>
      <c r="C15" s="56" t="s">
        <v>19</v>
      </c>
      <c r="D15" s="62"/>
      <c r="E15" s="61"/>
      <c r="F15" s="59">
        <v>1500</v>
      </c>
      <c r="G15" s="60">
        <v>1662</v>
      </c>
      <c r="H15" s="61" t="s">
        <v>21</v>
      </c>
      <c r="I15" s="10"/>
      <c r="J15" s="10"/>
      <c r="K15" s="10"/>
      <c r="L15" s="10"/>
      <c r="M15" s="10"/>
    </row>
    <row r="16" spans="1:14" ht="15.75" thickTop="1" x14ac:dyDescent="0.25">
      <c r="A16" s="10"/>
      <c r="B16" s="10"/>
      <c r="C16" s="34" t="s">
        <v>32</v>
      </c>
      <c r="D16" s="42"/>
      <c r="E16" s="33"/>
      <c r="F16" s="35">
        <f>+F14-F15</f>
        <v>4500</v>
      </c>
      <c r="G16" s="36">
        <v>1672</v>
      </c>
      <c r="H16" s="33" t="s">
        <v>22</v>
      </c>
      <c r="I16" s="10"/>
      <c r="J16" s="10"/>
      <c r="K16" s="10"/>
      <c r="L16" s="10"/>
      <c r="M16" s="10"/>
    </row>
    <row r="17" spans="1:14" ht="15.75" thickBot="1" x14ac:dyDescent="0.3">
      <c r="A17" s="10"/>
      <c r="B17" s="10"/>
      <c r="C17" s="193" t="s">
        <v>65</v>
      </c>
      <c r="D17" s="194"/>
      <c r="E17" s="195"/>
      <c r="F17" s="80">
        <f>+F16</f>
        <v>4500</v>
      </c>
      <c r="G17" s="60">
        <v>1728</v>
      </c>
      <c r="H17" s="61" t="s">
        <v>22</v>
      </c>
      <c r="I17" s="10"/>
      <c r="J17" s="10"/>
      <c r="K17" s="10"/>
      <c r="L17" s="10"/>
      <c r="M17" s="10"/>
    </row>
    <row r="18" spans="1:14" ht="16.5" thickTop="1" thickBot="1" x14ac:dyDescent="0.3">
      <c r="A18" s="10"/>
      <c r="B18" s="10"/>
      <c r="C18" s="83" t="s">
        <v>66</v>
      </c>
      <c r="D18" s="84"/>
      <c r="E18" s="85"/>
      <c r="F18" s="104">
        <f>ROUND(+(F17-F8)*50%,0)</f>
        <v>2250</v>
      </c>
      <c r="G18" s="87">
        <v>1154</v>
      </c>
      <c r="H18" s="85" t="s">
        <v>21</v>
      </c>
      <c r="I18" s="10"/>
      <c r="J18" s="10"/>
      <c r="K18" s="10"/>
      <c r="L18" s="10"/>
      <c r="M18" s="15"/>
      <c r="N18" s="50"/>
    </row>
    <row r="19" spans="1:14" ht="15.75" thickTop="1" x14ac:dyDescent="0.25">
      <c r="A19" s="10"/>
      <c r="B19" s="10"/>
      <c r="C19" s="34" t="s">
        <v>31</v>
      </c>
      <c r="D19" s="42"/>
      <c r="E19" s="33"/>
      <c r="F19" s="35">
        <f>+F16-F18</f>
        <v>2250</v>
      </c>
      <c r="G19" s="36">
        <v>1690</v>
      </c>
      <c r="H19" s="33" t="s">
        <v>22</v>
      </c>
      <c r="I19" s="10"/>
      <c r="J19" s="10"/>
      <c r="K19" s="10"/>
      <c r="L19" s="10"/>
      <c r="M19" s="11"/>
      <c r="N19" s="46"/>
    </row>
    <row r="20" spans="1:14" x14ac:dyDescent="0.25">
      <c r="A20" s="10"/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M20" s="11"/>
      <c r="N20" s="46"/>
    </row>
    <row r="21" spans="1:14" x14ac:dyDescent="0.25">
      <c r="A21" s="10"/>
      <c r="B21" s="10" t="s">
        <v>46</v>
      </c>
      <c r="C21" s="10" t="s">
        <v>74</v>
      </c>
      <c r="D21" s="47"/>
      <c r="E21" s="47"/>
      <c r="F21" s="47"/>
      <c r="G21" s="10"/>
      <c r="H21" s="48"/>
      <c r="I21" s="10"/>
      <c r="J21" s="48"/>
      <c r="K21" s="10"/>
      <c r="L21" s="10"/>
      <c r="M21" s="11"/>
      <c r="N21" s="46"/>
    </row>
    <row r="22" spans="1:14" ht="7.5" customHeight="1" x14ac:dyDescent="0.25">
      <c r="A22" s="10"/>
      <c r="B22" s="10"/>
      <c r="C22" s="47"/>
      <c r="D22" s="47"/>
      <c r="E22" s="47"/>
      <c r="F22" s="47"/>
      <c r="G22" s="10"/>
      <c r="H22" s="48"/>
      <c r="I22" s="10"/>
      <c r="J22" s="48"/>
      <c r="K22" s="10"/>
      <c r="L22" s="10"/>
      <c r="M22" s="11"/>
      <c r="N22" s="46"/>
    </row>
    <row r="23" spans="1:14" s="121" customFormat="1" ht="31.5" customHeight="1" x14ac:dyDescent="0.25">
      <c r="A23" s="76"/>
      <c r="B23" s="76"/>
      <c r="C23" s="167" t="s">
        <v>23</v>
      </c>
      <c r="D23" s="168"/>
      <c r="E23" s="169"/>
      <c r="F23" s="73" t="s">
        <v>37</v>
      </c>
      <c r="G23" s="175" t="s">
        <v>76</v>
      </c>
      <c r="H23" s="176"/>
      <c r="I23" s="76"/>
      <c r="J23" s="76"/>
      <c r="K23" s="76"/>
      <c r="L23" s="76"/>
      <c r="M23" s="76"/>
    </row>
    <row r="24" spans="1:14" x14ac:dyDescent="0.25">
      <c r="A24" s="10"/>
      <c r="B24" s="10"/>
      <c r="C24" s="24" t="s">
        <v>79</v>
      </c>
      <c r="D24" s="28"/>
      <c r="E24" s="26"/>
      <c r="F24" s="25">
        <f>+F9</f>
        <v>3000</v>
      </c>
      <c r="G24" s="27">
        <v>1145</v>
      </c>
      <c r="H24" s="29" t="s">
        <v>20</v>
      </c>
      <c r="I24" s="10"/>
      <c r="J24" s="10"/>
      <c r="K24" s="10"/>
      <c r="L24" s="10"/>
      <c r="M24" s="10"/>
    </row>
    <row r="25" spans="1:14" x14ac:dyDescent="0.25">
      <c r="A25" s="10"/>
      <c r="B25" s="10"/>
      <c r="C25" s="24" t="s">
        <v>5</v>
      </c>
      <c r="D25" s="28"/>
      <c r="E25" s="26"/>
      <c r="F25" s="25">
        <f>+F19</f>
        <v>2250</v>
      </c>
      <c r="G25" s="27">
        <v>1694</v>
      </c>
      <c r="H25" s="29" t="s">
        <v>20</v>
      </c>
      <c r="I25" s="10"/>
      <c r="J25" s="10"/>
      <c r="K25" s="10"/>
      <c r="L25" s="10"/>
      <c r="M25" s="10"/>
    </row>
    <row r="26" spans="1:14" ht="15.75" thickBot="1" x14ac:dyDescent="0.3">
      <c r="A26" s="10"/>
      <c r="B26" s="10"/>
      <c r="C26" s="190" t="s">
        <v>67</v>
      </c>
      <c r="D26" s="191"/>
      <c r="E26" s="192"/>
      <c r="F26" s="86">
        <f>+F18</f>
        <v>2250</v>
      </c>
      <c r="G26" s="87">
        <v>1701</v>
      </c>
      <c r="H26" s="88" t="s">
        <v>20</v>
      </c>
      <c r="I26" s="10"/>
      <c r="J26" s="10"/>
      <c r="K26" s="10"/>
      <c r="L26" s="10"/>
      <c r="M26" s="10"/>
    </row>
    <row r="27" spans="1:14" ht="15.75" thickTop="1" x14ac:dyDescent="0.25">
      <c r="A27" s="10"/>
      <c r="B27" s="10"/>
      <c r="C27" s="34" t="s">
        <v>68</v>
      </c>
      <c r="D27" s="42"/>
      <c r="E27" s="33"/>
      <c r="F27" s="35">
        <f>+F24+F25+F26</f>
        <v>7500</v>
      </c>
      <c r="G27" s="36">
        <v>645</v>
      </c>
      <c r="H27" s="55" t="s">
        <v>22</v>
      </c>
      <c r="I27" s="10"/>
      <c r="J27" s="10"/>
      <c r="K27" s="10"/>
      <c r="L27" s="10"/>
      <c r="M27" s="10"/>
    </row>
    <row r="28" spans="1:14" x14ac:dyDescent="0.25">
      <c r="A28" s="10"/>
      <c r="B28" s="10"/>
      <c r="C28" s="10"/>
      <c r="D28" s="10"/>
      <c r="E28" s="10"/>
      <c r="F28" s="10"/>
      <c r="H28" s="10"/>
      <c r="I28" s="14"/>
      <c r="J28" s="10"/>
      <c r="K28" s="10"/>
      <c r="L28" s="10"/>
      <c r="M28" s="10"/>
      <c r="N28" s="10"/>
    </row>
    <row r="29" spans="1:14" x14ac:dyDescent="0.25">
      <c r="A29" s="10"/>
      <c r="B29" s="10"/>
      <c r="C29" s="10"/>
      <c r="D29" s="10"/>
      <c r="E29" s="10"/>
      <c r="F29" s="11"/>
      <c r="G29" s="10"/>
      <c r="H29" s="10"/>
      <c r="I29" s="14"/>
      <c r="J29" s="10"/>
      <c r="K29" s="10"/>
      <c r="L29" s="10"/>
      <c r="M29" s="10"/>
      <c r="N29" s="10"/>
    </row>
    <row r="32" spans="1:14" x14ac:dyDescent="0.25">
      <c r="C32" s="7" t="s">
        <v>51</v>
      </c>
    </row>
  </sheetData>
  <mergeCells count="7">
    <mergeCell ref="G13:H13"/>
    <mergeCell ref="G23:H23"/>
    <mergeCell ref="C26:E26"/>
    <mergeCell ref="C6:E6"/>
    <mergeCell ref="C13:E13"/>
    <mergeCell ref="C23:E23"/>
    <mergeCell ref="C17:E17"/>
  </mergeCells>
  <phoneticPr fontId="7" type="noConversion"/>
  <hyperlinks>
    <hyperlink ref="J4" location="Indice!A1" display="Ir al índice" xr:uid="{00000000-0004-0000-0400-000000000000}"/>
  </hyperlinks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zoomScaleNormal="100" zoomScalePageLayoutView="130" workbookViewId="0"/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2.42578125" style="1" customWidth="1"/>
    <col min="5" max="5" width="21" style="1" customWidth="1"/>
    <col min="6" max="6" width="7.7109375" style="2" customWidth="1"/>
    <col min="7" max="7" width="10.710937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1:11" x14ac:dyDescent="0.25">
      <c r="A1" s="10"/>
      <c r="B1" s="10"/>
      <c r="C1" s="9"/>
      <c r="D1" s="10"/>
      <c r="E1" s="10"/>
      <c r="F1" s="11"/>
      <c r="G1" s="10"/>
      <c r="H1" s="10"/>
      <c r="I1" s="10"/>
      <c r="J1" s="10"/>
      <c r="K1" s="10"/>
    </row>
    <row r="2" spans="1:11" ht="18" customHeight="1" x14ac:dyDescent="0.25">
      <c r="A2" s="10"/>
      <c r="B2" s="66" t="s">
        <v>53</v>
      </c>
      <c r="C2" s="177" t="s">
        <v>13</v>
      </c>
      <c r="D2" s="177"/>
      <c r="E2" s="177"/>
      <c r="F2" s="177"/>
      <c r="G2" s="177"/>
      <c r="H2" s="177"/>
      <c r="I2" s="177"/>
      <c r="J2" s="177"/>
      <c r="K2" s="10"/>
    </row>
    <row r="3" spans="1:11" ht="18" customHeight="1" x14ac:dyDescent="0.25">
      <c r="A3" s="10"/>
      <c r="B3" s="9"/>
      <c r="C3" s="41"/>
      <c r="D3" s="41"/>
      <c r="E3" s="41"/>
      <c r="F3" s="41"/>
      <c r="G3" s="41"/>
      <c r="H3" s="41"/>
      <c r="I3" s="41"/>
      <c r="J3" s="41"/>
      <c r="K3" s="10"/>
    </row>
    <row r="4" spans="1:11" x14ac:dyDescent="0.25">
      <c r="A4" s="10"/>
      <c r="B4" s="10" t="s">
        <v>44</v>
      </c>
      <c r="C4" s="10" t="s">
        <v>71</v>
      </c>
      <c r="D4" s="10"/>
      <c r="E4" s="10"/>
      <c r="F4" s="11"/>
      <c r="G4" s="10"/>
      <c r="H4" s="10"/>
      <c r="I4" s="10"/>
      <c r="J4" s="12" t="s">
        <v>60</v>
      </c>
      <c r="K4" s="10"/>
    </row>
    <row r="5" spans="1:11" ht="7.5" customHeight="1" x14ac:dyDescent="0.25">
      <c r="A5" s="10"/>
      <c r="B5" s="10"/>
      <c r="C5" s="10"/>
      <c r="D5" s="10"/>
      <c r="E5" s="10"/>
      <c r="F5" s="11"/>
      <c r="G5" s="10"/>
      <c r="H5" s="10"/>
      <c r="I5" s="10"/>
      <c r="J5" s="12"/>
      <c r="K5" s="10"/>
    </row>
    <row r="6" spans="1:11" s="121" customFormat="1" x14ac:dyDescent="0.25">
      <c r="A6" s="76"/>
      <c r="B6" s="76"/>
      <c r="C6" s="167" t="s">
        <v>23</v>
      </c>
      <c r="D6" s="168"/>
      <c r="E6" s="169"/>
      <c r="F6" s="103" t="s">
        <v>37</v>
      </c>
      <c r="G6" s="76"/>
      <c r="H6" s="76"/>
      <c r="I6" s="76"/>
      <c r="J6" s="76"/>
      <c r="K6" s="76"/>
    </row>
    <row r="7" spans="1:11" x14ac:dyDescent="0.25">
      <c r="A7" s="10"/>
      <c r="B7" s="10"/>
      <c r="C7" s="49" t="s">
        <v>5</v>
      </c>
      <c r="D7" s="10"/>
      <c r="E7" s="52"/>
      <c r="F7" s="32">
        <v>5700</v>
      </c>
      <c r="G7" s="10"/>
      <c r="H7" s="10"/>
      <c r="I7" s="10"/>
      <c r="J7" s="10"/>
      <c r="K7" s="10"/>
    </row>
    <row r="8" spans="1:11" x14ac:dyDescent="0.25">
      <c r="A8" s="10"/>
      <c r="B8" s="10"/>
      <c r="C8" s="24" t="s">
        <v>6</v>
      </c>
      <c r="D8" s="28"/>
      <c r="E8" s="26"/>
      <c r="F8" s="25">
        <v>1000</v>
      </c>
      <c r="G8" s="10"/>
      <c r="H8" s="10"/>
      <c r="I8" s="10"/>
      <c r="J8" s="10"/>
      <c r="K8" s="10"/>
    </row>
    <row r="9" spans="1:11" x14ac:dyDescent="0.25">
      <c r="A9" s="10"/>
      <c r="B9" s="10"/>
      <c r="C9" s="34" t="s">
        <v>38</v>
      </c>
      <c r="D9" s="42"/>
      <c r="E9" s="33"/>
      <c r="F9" s="35">
        <v>2000</v>
      </c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</row>
    <row r="11" spans="1:11" x14ac:dyDescent="0.25">
      <c r="A11" s="10"/>
      <c r="B11" s="10" t="s">
        <v>45</v>
      </c>
      <c r="C11" s="10" t="s">
        <v>73</v>
      </c>
      <c r="D11" s="47"/>
      <c r="E11" s="47"/>
      <c r="F11" s="11"/>
      <c r="G11" s="10"/>
      <c r="H11" s="48"/>
      <c r="I11" s="10"/>
      <c r="J11" s="10"/>
      <c r="K11" s="10"/>
    </row>
    <row r="12" spans="1:11" ht="7.5" customHeight="1" x14ac:dyDescent="0.25">
      <c r="A12" s="10"/>
      <c r="B12" s="10"/>
      <c r="C12" s="47"/>
      <c r="D12" s="47"/>
      <c r="E12" s="47"/>
      <c r="F12" s="11"/>
      <c r="G12" s="10"/>
      <c r="H12" s="48"/>
      <c r="I12" s="10"/>
      <c r="J12" s="10"/>
      <c r="K12" s="10"/>
    </row>
    <row r="13" spans="1:11" s="121" customFormat="1" ht="31.5" customHeight="1" x14ac:dyDescent="0.25">
      <c r="A13" s="76"/>
      <c r="B13" s="76"/>
      <c r="C13" s="167" t="s">
        <v>23</v>
      </c>
      <c r="D13" s="168"/>
      <c r="E13" s="169"/>
      <c r="F13" s="103" t="s">
        <v>37</v>
      </c>
      <c r="G13" s="175" t="s">
        <v>78</v>
      </c>
      <c r="H13" s="176"/>
      <c r="I13" s="76"/>
      <c r="J13" s="76"/>
    </row>
    <row r="14" spans="1:11" x14ac:dyDescent="0.25">
      <c r="A14" s="10"/>
      <c r="B14" s="10"/>
      <c r="C14" s="49" t="s">
        <v>25</v>
      </c>
      <c r="D14" s="10"/>
      <c r="E14" s="52"/>
      <c r="F14" s="32">
        <v>6000</v>
      </c>
      <c r="G14" s="31">
        <v>1657</v>
      </c>
      <c r="H14" s="31" t="s">
        <v>20</v>
      </c>
      <c r="I14" s="10"/>
      <c r="J14" s="10"/>
    </row>
    <row r="15" spans="1:11" x14ac:dyDescent="0.25">
      <c r="A15" s="10"/>
      <c r="B15" s="10"/>
      <c r="C15" s="24" t="s">
        <v>55</v>
      </c>
      <c r="D15" s="28"/>
      <c r="E15" s="26"/>
      <c r="F15" s="25">
        <f>+F8</f>
        <v>1000</v>
      </c>
      <c r="G15" s="27">
        <v>1660</v>
      </c>
      <c r="H15" s="27" t="s">
        <v>20</v>
      </c>
      <c r="I15" s="10"/>
      <c r="J15" s="10"/>
    </row>
    <row r="16" spans="1:11" ht="15.75" thickBot="1" x14ac:dyDescent="0.3">
      <c r="A16" s="10"/>
      <c r="B16" s="10"/>
      <c r="C16" s="56" t="s">
        <v>19</v>
      </c>
      <c r="D16" s="62"/>
      <c r="E16" s="61"/>
      <c r="F16" s="59">
        <v>300</v>
      </c>
      <c r="G16" s="60">
        <v>1662</v>
      </c>
      <c r="H16" s="60" t="s">
        <v>21</v>
      </c>
      <c r="I16" s="10"/>
      <c r="J16" s="10"/>
    </row>
    <row r="17" spans="1:17" ht="15.75" thickTop="1" x14ac:dyDescent="0.25">
      <c r="A17" s="10"/>
      <c r="B17" s="10"/>
      <c r="C17" s="34" t="s">
        <v>32</v>
      </c>
      <c r="D17" s="42"/>
      <c r="E17" s="33"/>
      <c r="F17" s="35">
        <f>+F14+F15-F16</f>
        <v>6700</v>
      </c>
      <c r="G17" s="36">
        <v>1672</v>
      </c>
      <c r="H17" s="36" t="s">
        <v>22</v>
      </c>
      <c r="I17" s="10"/>
      <c r="J17" s="10"/>
      <c r="Q17" s="3"/>
    </row>
    <row r="18" spans="1:17" ht="15.75" thickBot="1" x14ac:dyDescent="0.3">
      <c r="A18" s="10"/>
      <c r="B18" s="10"/>
      <c r="C18" s="56" t="s">
        <v>42</v>
      </c>
      <c r="D18" s="57"/>
      <c r="E18" s="58"/>
      <c r="F18" s="59">
        <f>+F15</f>
        <v>1000</v>
      </c>
      <c r="G18" s="60">
        <v>1183</v>
      </c>
      <c r="H18" s="60" t="s">
        <v>21</v>
      </c>
      <c r="I18" s="10"/>
      <c r="J18" s="10"/>
      <c r="M18" s="4"/>
      <c r="N18" s="4"/>
    </row>
    <row r="19" spans="1:17" ht="15.75" thickTop="1" x14ac:dyDescent="0.25">
      <c r="A19" s="10"/>
      <c r="B19" s="10"/>
      <c r="C19" s="34" t="s">
        <v>31</v>
      </c>
      <c r="D19" s="42"/>
      <c r="E19" s="33"/>
      <c r="F19" s="35">
        <f>+F17-F18</f>
        <v>5700</v>
      </c>
      <c r="G19" s="36">
        <v>1690</v>
      </c>
      <c r="H19" s="36" t="s">
        <v>22</v>
      </c>
      <c r="I19" s="10"/>
      <c r="J19" s="10"/>
      <c r="M19" s="2"/>
      <c r="N19" s="2"/>
    </row>
    <row r="20" spans="1:17" x14ac:dyDescent="0.25">
      <c r="A20" s="10"/>
      <c r="B20" s="10"/>
      <c r="C20" s="10"/>
      <c r="D20" s="10"/>
      <c r="E20" s="10"/>
      <c r="F20" s="11"/>
      <c r="G20" s="10"/>
      <c r="H20" s="10"/>
      <c r="I20" s="10"/>
      <c r="J20" s="10"/>
      <c r="M20" s="2"/>
      <c r="N20" s="2"/>
    </row>
    <row r="21" spans="1:17" x14ac:dyDescent="0.25">
      <c r="A21" s="10"/>
      <c r="B21" s="10" t="s">
        <v>46</v>
      </c>
      <c r="C21" s="10" t="s">
        <v>74</v>
      </c>
      <c r="D21" s="47"/>
      <c r="E21" s="47"/>
      <c r="F21" s="47"/>
      <c r="G21" s="10"/>
      <c r="H21" s="47"/>
      <c r="I21" s="10"/>
      <c r="J21" s="13"/>
      <c r="M21" s="2"/>
      <c r="N21" s="2"/>
    </row>
    <row r="22" spans="1:17" ht="7.5" customHeight="1" x14ac:dyDescent="0.25">
      <c r="A22" s="10"/>
      <c r="B22" s="10"/>
      <c r="C22" s="47"/>
      <c r="D22" s="47"/>
      <c r="E22" s="47"/>
      <c r="F22" s="47"/>
      <c r="G22" s="10"/>
      <c r="H22" s="47"/>
      <c r="I22" s="10"/>
      <c r="J22" s="13"/>
      <c r="M22" s="2"/>
      <c r="N22" s="2"/>
    </row>
    <row r="23" spans="1:17" s="121" customFormat="1" ht="28.5" customHeight="1" x14ac:dyDescent="0.25">
      <c r="A23" s="76"/>
      <c r="B23" s="76"/>
      <c r="C23" s="167" t="s">
        <v>23</v>
      </c>
      <c r="D23" s="168"/>
      <c r="E23" s="169"/>
      <c r="F23" s="103" t="s">
        <v>37</v>
      </c>
      <c r="G23" s="175" t="s">
        <v>76</v>
      </c>
      <c r="H23" s="176"/>
      <c r="I23" s="76"/>
      <c r="J23" s="76"/>
    </row>
    <row r="24" spans="1:17" x14ac:dyDescent="0.25">
      <c r="A24" s="10"/>
      <c r="B24" s="10"/>
      <c r="C24" s="49" t="s">
        <v>72</v>
      </c>
      <c r="D24" s="10"/>
      <c r="E24" s="52"/>
      <c r="F24" s="32">
        <f>+F9</f>
        <v>2000</v>
      </c>
      <c r="G24" s="31">
        <v>1145</v>
      </c>
      <c r="H24" s="31" t="s">
        <v>20</v>
      </c>
      <c r="I24" s="10"/>
      <c r="J24" s="10"/>
    </row>
    <row r="25" spans="1:17" x14ac:dyDescent="0.25">
      <c r="A25" s="10"/>
      <c r="B25" s="10"/>
      <c r="C25" s="24" t="str">
        <f>+C19</f>
        <v>RLI afecta IDPC</v>
      </c>
      <c r="D25" s="28"/>
      <c r="E25" s="26"/>
      <c r="F25" s="25">
        <f>+F19</f>
        <v>5700</v>
      </c>
      <c r="G25" s="27">
        <v>1694</v>
      </c>
      <c r="H25" s="27" t="s">
        <v>20</v>
      </c>
      <c r="I25" s="10"/>
      <c r="J25" s="10"/>
    </row>
    <row r="26" spans="1:17" ht="15.75" thickBot="1" x14ac:dyDescent="0.3">
      <c r="A26" s="10"/>
      <c r="B26" s="10"/>
      <c r="C26" s="83" t="s">
        <v>6</v>
      </c>
      <c r="D26" s="84"/>
      <c r="E26" s="85"/>
      <c r="F26" s="104">
        <f>+F8</f>
        <v>1000</v>
      </c>
      <c r="G26" s="87">
        <v>1180</v>
      </c>
      <c r="H26" s="87" t="s">
        <v>20</v>
      </c>
      <c r="I26" s="10"/>
      <c r="J26" s="10"/>
    </row>
    <row r="27" spans="1:17" ht="15.75" thickTop="1" x14ac:dyDescent="0.25">
      <c r="A27" s="10"/>
      <c r="B27" s="10"/>
      <c r="C27" s="34" t="s">
        <v>68</v>
      </c>
      <c r="D27" s="42"/>
      <c r="E27" s="33"/>
      <c r="F27" s="35">
        <f>+F24+F25+F26</f>
        <v>8700</v>
      </c>
      <c r="G27" s="36">
        <v>645</v>
      </c>
      <c r="H27" s="36" t="s">
        <v>22</v>
      </c>
      <c r="I27" s="10"/>
      <c r="J27" s="10"/>
    </row>
    <row r="28" spans="1:17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7" x14ac:dyDescent="0.25">
      <c r="I29" s="5"/>
    </row>
    <row r="32" spans="1:17" x14ac:dyDescent="0.25">
      <c r="C32" s="7" t="s">
        <v>51</v>
      </c>
    </row>
  </sheetData>
  <mergeCells count="6">
    <mergeCell ref="C2:J2"/>
    <mergeCell ref="C6:E6"/>
    <mergeCell ref="C13:E13"/>
    <mergeCell ref="C23:E23"/>
    <mergeCell ref="G13:H13"/>
    <mergeCell ref="G23:H23"/>
  </mergeCells>
  <phoneticPr fontId="7" type="noConversion"/>
  <hyperlinks>
    <hyperlink ref="J4" location="Indice!A1" display="Ir al índice" xr:uid="{00000000-0004-0000-0500-000000000000}"/>
  </hyperlinks>
  <pageMargins left="0.31" right="0.48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0"/>
  <sheetViews>
    <sheetView zoomScaleNormal="100" zoomScalePageLayoutView="130" workbookViewId="0"/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6.42578125" style="1" customWidth="1"/>
    <col min="5" max="5" width="20.42578125" style="1" customWidth="1"/>
    <col min="6" max="6" width="9.42578125" style="2" customWidth="1"/>
    <col min="7" max="7" width="10.4257812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1:11" ht="18.75" x14ac:dyDescent="0.3">
      <c r="C1" s="6"/>
    </row>
    <row r="2" spans="1:11" x14ac:dyDescent="0.25">
      <c r="A2" s="16"/>
      <c r="B2" s="66" t="s">
        <v>52</v>
      </c>
      <c r="C2" s="177" t="s">
        <v>14</v>
      </c>
      <c r="D2" s="177"/>
      <c r="E2" s="177"/>
      <c r="F2" s="177"/>
      <c r="G2" s="177"/>
      <c r="H2" s="177"/>
      <c r="I2" s="177"/>
      <c r="J2" s="177"/>
      <c r="K2" s="16"/>
    </row>
    <row r="3" spans="1:11" x14ac:dyDescent="0.25">
      <c r="A3" s="16"/>
      <c r="B3" s="16"/>
      <c r="C3" s="16"/>
      <c r="D3" s="16"/>
      <c r="E3" s="16"/>
      <c r="F3" s="17"/>
      <c r="G3" s="16"/>
      <c r="H3" s="16"/>
      <c r="I3" s="16"/>
      <c r="J3" s="16"/>
      <c r="K3" s="16"/>
    </row>
    <row r="4" spans="1:11" x14ac:dyDescent="0.25">
      <c r="A4" s="16"/>
      <c r="B4" s="16" t="s">
        <v>44</v>
      </c>
      <c r="C4" s="10" t="s">
        <v>71</v>
      </c>
      <c r="D4" s="16"/>
      <c r="E4" s="16"/>
      <c r="F4" s="17"/>
      <c r="G4" s="16"/>
      <c r="H4" s="16"/>
      <c r="I4" s="16"/>
      <c r="J4" s="18" t="s">
        <v>60</v>
      </c>
      <c r="K4" s="16"/>
    </row>
    <row r="5" spans="1:11" ht="7.5" customHeight="1" x14ac:dyDescent="0.25">
      <c r="A5" s="16"/>
      <c r="B5" s="16"/>
      <c r="C5" s="16"/>
      <c r="D5" s="16"/>
      <c r="E5" s="16"/>
      <c r="F5" s="17"/>
      <c r="G5" s="16"/>
      <c r="H5" s="16"/>
      <c r="I5" s="16"/>
      <c r="J5" s="18"/>
      <c r="K5" s="16"/>
    </row>
    <row r="6" spans="1:11" s="121" customFormat="1" x14ac:dyDescent="0.25">
      <c r="A6" s="120"/>
      <c r="B6" s="120"/>
      <c r="C6" s="196" t="s">
        <v>23</v>
      </c>
      <c r="D6" s="197"/>
      <c r="E6" s="198"/>
      <c r="F6" s="118" t="s">
        <v>37</v>
      </c>
      <c r="G6" s="120"/>
      <c r="H6" s="120"/>
      <c r="I6" s="120"/>
      <c r="J6" s="120"/>
      <c r="K6" s="120"/>
    </row>
    <row r="7" spans="1:11" x14ac:dyDescent="0.25">
      <c r="A7" s="16"/>
      <c r="B7" s="16"/>
      <c r="C7" s="37" t="s">
        <v>7</v>
      </c>
      <c r="D7" s="92"/>
      <c r="E7" s="39"/>
      <c r="F7" s="93">
        <v>-2300</v>
      </c>
      <c r="G7" s="16"/>
      <c r="H7" s="16"/>
      <c r="I7" s="16"/>
      <c r="J7" s="16"/>
      <c r="K7" s="16"/>
    </row>
    <row r="8" spans="1:11" x14ac:dyDescent="0.25">
      <c r="A8" s="16"/>
      <c r="B8" s="16"/>
      <c r="C8" s="37" t="s">
        <v>8</v>
      </c>
      <c r="D8" s="92"/>
      <c r="E8" s="39"/>
      <c r="F8" s="93">
        <v>-800</v>
      </c>
      <c r="G8" s="16"/>
      <c r="H8" s="16"/>
      <c r="I8" s="16"/>
      <c r="J8" s="16"/>
      <c r="K8" s="16"/>
    </row>
    <row r="9" spans="1:11" x14ac:dyDescent="0.25">
      <c r="A9" s="16"/>
      <c r="B9" s="16"/>
      <c r="C9" s="94" t="s">
        <v>38</v>
      </c>
      <c r="D9" s="95"/>
      <c r="E9" s="96"/>
      <c r="F9" s="105">
        <v>1200</v>
      </c>
      <c r="G9" s="16"/>
      <c r="H9" s="16"/>
      <c r="I9" s="16"/>
      <c r="J9" s="16"/>
      <c r="K9" s="16"/>
    </row>
    <row r="10" spans="1:11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</row>
    <row r="11" spans="1:11" x14ac:dyDescent="0.25">
      <c r="A11" s="16"/>
      <c r="B11" s="16" t="s">
        <v>45</v>
      </c>
      <c r="C11" s="10" t="s">
        <v>73</v>
      </c>
      <c r="D11" s="90"/>
      <c r="E11" s="90"/>
      <c r="F11" s="17"/>
      <c r="G11" s="16"/>
      <c r="H11" s="91"/>
      <c r="I11" s="16"/>
      <c r="J11" s="16"/>
      <c r="K11" s="16"/>
    </row>
    <row r="12" spans="1:11" ht="7.5" customHeight="1" x14ac:dyDescent="0.25">
      <c r="A12" s="16"/>
      <c r="B12" s="16"/>
      <c r="C12" s="90"/>
      <c r="D12" s="90"/>
      <c r="E12" s="90"/>
      <c r="F12" s="17"/>
      <c r="G12" s="16"/>
      <c r="H12" s="91"/>
      <c r="I12" s="16"/>
      <c r="J12" s="16"/>
      <c r="K12" s="16"/>
    </row>
    <row r="13" spans="1:11" s="121" customFormat="1" ht="32.1" customHeight="1" x14ac:dyDescent="0.25">
      <c r="A13" s="120"/>
      <c r="B13" s="120"/>
      <c r="C13" s="196" t="s">
        <v>23</v>
      </c>
      <c r="D13" s="197"/>
      <c r="E13" s="198"/>
      <c r="F13" s="118" t="s">
        <v>37</v>
      </c>
      <c r="G13" s="201" t="s">
        <v>81</v>
      </c>
      <c r="H13" s="202"/>
      <c r="I13" s="120"/>
      <c r="J13" s="120"/>
    </row>
    <row r="14" spans="1:11" x14ac:dyDescent="0.25">
      <c r="A14" s="16"/>
      <c r="B14" s="16"/>
      <c r="C14" s="106" t="s">
        <v>25</v>
      </c>
      <c r="D14" s="16"/>
      <c r="E14" s="107"/>
      <c r="F14" s="108">
        <v>9000</v>
      </c>
      <c r="G14" s="109">
        <v>1657</v>
      </c>
      <c r="H14" s="109" t="s">
        <v>20</v>
      </c>
      <c r="I14" s="16"/>
      <c r="J14" s="16"/>
    </row>
    <row r="15" spans="1:11" x14ac:dyDescent="0.25">
      <c r="A15" s="16"/>
      <c r="B15" s="16"/>
      <c r="C15" s="37" t="s">
        <v>34</v>
      </c>
      <c r="D15" s="92"/>
      <c r="E15" s="39"/>
      <c r="F15" s="38">
        <v>8500</v>
      </c>
      <c r="G15" s="40">
        <v>1661</v>
      </c>
      <c r="H15" s="40" t="s">
        <v>21</v>
      </c>
      <c r="I15" s="16"/>
      <c r="J15" s="16"/>
    </row>
    <row r="16" spans="1:11" ht="15.75" thickBot="1" x14ac:dyDescent="0.3">
      <c r="A16" s="16"/>
      <c r="B16" s="16"/>
      <c r="C16" s="123" t="s">
        <v>19</v>
      </c>
      <c r="D16" s="128"/>
      <c r="E16" s="129"/>
      <c r="F16" s="126">
        <v>2000</v>
      </c>
      <c r="G16" s="127">
        <v>1662</v>
      </c>
      <c r="H16" s="127" t="s">
        <v>21</v>
      </c>
      <c r="I16" s="16"/>
      <c r="J16" s="16"/>
    </row>
    <row r="17" spans="1:17" ht="15.75" thickTop="1" x14ac:dyDescent="0.25">
      <c r="A17" s="16"/>
      <c r="B17" s="16"/>
      <c r="C17" s="94" t="s">
        <v>32</v>
      </c>
      <c r="D17" s="95"/>
      <c r="E17" s="96"/>
      <c r="F17" s="97">
        <f>+F14-F15-F16</f>
        <v>-1500</v>
      </c>
      <c r="G17" s="100">
        <v>1672</v>
      </c>
      <c r="H17" s="100" t="s">
        <v>22</v>
      </c>
      <c r="I17" s="16"/>
      <c r="J17" s="16"/>
      <c r="Q17" s="3"/>
    </row>
    <row r="18" spans="1:17" ht="15.75" thickBot="1" x14ac:dyDescent="0.3">
      <c r="A18" s="16"/>
      <c r="B18" s="16"/>
      <c r="C18" s="123" t="s">
        <v>35</v>
      </c>
      <c r="D18" s="124"/>
      <c r="E18" s="125"/>
      <c r="F18" s="126">
        <v>800</v>
      </c>
      <c r="G18" s="127">
        <v>1689</v>
      </c>
      <c r="H18" s="127" t="s">
        <v>21</v>
      </c>
      <c r="I18" s="16"/>
      <c r="J18" s="16"/>
      <c r="M18" s="4"/>
      <c r="N18" s="4"/>
    </row>
    <row r="19" spans="1:17" ht="15.75" thickTop="1" x14ac:dyDescent="0.25">
      <c r="A19" s="16"/>
      <c r="B19" s="16"/>
      <c r="C19" s="94" t="s">
        <v>36</v>
      </c>
      <c r="D19" s="95"/>
      <c r="E19" s="96"/>
      <c r="F19" s="97">
        <f>+F17-F18</f>
        <v>-2300</v>
      </c>
      <c r="G19" s="98">
        <v>1143</v>
      </c>
      <c r="H19" s="122" t="s">
        <v>22</v>
      </c>
      <c r="I19" s="106"/>
      <c r="J19" s="16"/>
      <c r="M19" s="2"/>
      <c r="N19" s="2"/>
    </row>
    <row r="20" spans="1:17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M20" s="2"/>
      <c r="N20" s="2"/>
    </row>
    <row r="21" spans="1:17" x14ac:dyDescent="0.25">
      <c r="A21" s="16"/>
      <c r="B21" s="16" t="s">
        <v>46</v>
      </c>
      <c r="C21" s="10" t="s">
        <v>74</v>
      </c>
      <c r="D21" s="90"/>
      <c r="E21" s="90"/>
      <c r="F21" s="90"/>
      <c r="G21" s="16"/>
      <c r="H21" s="90"/>
      <c r="I21" s="16"/>
      <c r="J21" s="19"/>
      <c r="M21" s="2"/>
      <c r="N21" s="2"/>
    </row>
    <row r="22" spans="1:17" ht="7.5" customHeight="1" x14ac:dyDescent="0.25">
      <c r="A22" s="16"/>
      <c r="B22" s="16"/>
      <c r="C22" s="90"/>
      <c r="D22" s="90"/>
      <c r="E22" s="90"/>
      <c r="F22" s="90"/>
      <c r="G22" s="16"/>
      <c r="H22" s="90"/>
      <c r="I22" s="16"/>
      <c r="J22" s="19"/>
      <c r="M22" s="2"/>
      <c r="N22" s="2"/>
    </row>
    <row r="23" spans="1:17" s="121" customFormat="1" ht="30" customHeight="1" x14ac:dyDescent="0.25">
      <c r="A23" s="120"/>
      <c r="B23" s="120"/>
      <c r="C23" s="196" t="s">
        <v>23</v>
      </c>
      <c r="D23" s="197"/>
      <c r="E23" s="198"/>
      <c r="F23" s="119" t="s">
        <v>37</v>
      </c>
      <c r="G23" s="201" t="s">
        <v>77</v>
      </c>
      <c r="H23" s="202"/>
      <c r="I23" s="120"/>
      <c r="J23" s="120"/>
    </row>
    <row r="24" spans="1:17" x14ac:dyDescent="0.25">
      <c r="A24" s="16"/>
      <c r="B24" s="16"/>
      <c r="C24" s="106" t="s">
        <v>82</v>
      </c>
      <c r="D24" s="16"/>
      <c r="E24" s="107"/>
      <c r="F24" s="108">
        <f>+F9</f>
        <v>1200</v>
      </c>
      <c r="G24" s="109">
        <v>1145</v>
      </c>
      <c r="H24" s="109" t="s">
        <v>20</v>
      </c>
      <c r="I24" s="16"/>
      <c r="J24" s="16"/>
    </row>
    <row r="25" spans="1:17" x14ac:dyDescent="0.25">
      <c r="A25" s="16"/>
      <c r="B25" s="16"/>
      <c r="C25" s="37" t="str">
        <f>+C19</f>
        <v>Pérdida Tributaria del ejercicio</v>
      </c>
      <c r="D25" s="92"/>
      <c r="E25" s="39"/>
      <c r="F25" s="38">
        <f>-F19</f>
        <v>2300</v>
      </c>
      <c r="G25" s="40">
        <v>1695</v>
      </c>
      <c r="H25" s="40" t="s">
        <v>21</v>
      </c>
      <c r="I25" s="16"/>
      <c r="J25" s="16"/>
    </row>
    <row r="26" spans="1:17" ht="15.75" thickBot="1" x14ac:dyDescent="0.3">
      <c r="A26" s="16"/>
      <c r="B26" s="16"/>
      <c r="C26" s="123" t="s">
        <v>0</v>
      </c>
      <c r="D26" s="128"/>
      <c r="E26" s="129"/>
      <c r="F26" s="126">
        <f>+F18</f>
        <v>800</v>
      </c>
      <c r="G26" s="127">
        <v>1696</v>
      </c>
      <c r="H26" s="127" t="s">
        <v>20</v>
      </c>
      <c r="I26" s="16"/>
      <c r="J26" s="16"/>
    </row>
    <row r="27" spans="1:17" ht="15.75" thickTop="1" x14ac:dyDescent="0.25">
      <c r="A27" s="16"/>
      <c r="B27" s="16"/>
      <c r="C27" s="94" t="s">
        <v>83</v>
      </c>
      <c r="D27" s="95"/>
      <c r="E27" s="96"/>
      <c r="F27" s="99">
        <f>+F24-F25+F26</f>
        <v>-300</v>
      </c>
      <c r="G27" s="100">
        <v>646</v>
      </c>
      <c r="H27" s="100" t="s">
        <v>22</v>
      </c>
      <c r="I27" s="16"/>
      <c r="J27" s="16"/>
    </row>
    <row r="28" spans="1:17" x14ac:dyDescent="0.25">
      <c r="A28" s="16"/>
      <c r="B28" s="16"/>
      <c r="C28" s="16"/>
      <c r="D28" s="16"/>
      <c r="E28" s="16"/>
      <c r="F28" s="101"/>
      <c r="G28" s="16"/>
      <c r="H28" s="91"/>
      <c r="I28" s="16"/>
      <c r="J28" s="16"/>
      <c r="K28" s="16"/>
    </row>
    <row r="29" spans="1:17" x14ac:dyDescent="0.25">
      <c r="A29" s="16"/>
      <c r="B29" s="16" t="s">
        <v>57</v>
      </c>
      <c r="C29" s="16" t="s">
        <v>80</v>
      </c>
      <c r="D29" s="17"/>
      <c r="E29" s="16"/>
      <c r="F29" s="101"/>
      <c r="G29" s="16"/>
      <c r="H29" s="91"/>
      <c r="I29" s="16"/>
      <c r="J29" s="16"/>
      <c r="K29" s="16"/>
    </row>
    <row r="30" spans="1:17" ht="7.5" customHeight="1" x14ac:dyDescent="0.25">
      <c r="A30" s="16"/>
      <c r="B30" s="16"/>
      <c r="C30" s="16"/>
      <c r="D30" s="17"/>
      <c r="E30" s="16"/>
      <c r="F30" s="101"/>
      <c r="G30" s="16"/>
      <c r="H30" s="91"/>
      <c r="I30" s="16"/>
      <c r="J30" s="16"/>
      <c r="K30" s="16"/>
    </row>
    <row r="31" spans="1:17" x14ac:dyDescent="0.25">
      <c r="A31" s="16"/>
      <c r="B31" s="16"/>
      <c r="C31" s="110" t="s">
        <v>28</v>
      </c>
      <c r="D31" s="111"/>
      <c r="E31" s="112"/>
      <c r="F31" s="113"/>
      <c r="G31" s="16"/>
      <c r="H31" s="91"/>
      <c r="I31" s="16"/>
      <c r="J31" s="16"/>
      <c r="K31" s="16"/>
    </row>
    <row r="32" spans="1:17" x14ac:dyDescent="0.25">
      <c r="A32" s="16"/>
      <c r="B32" s="16"/>
      <c r="C32" s="106" t="s">
        <v>58</v>
      </c>
      <c r="D32" s="20"/>
      <c r="E32" s="16"/>
      <c r="F32" s="89"/>
      <c r="G32" s="16"/>
      <c r="H32" s="91"/>
      <c r="I32" s="16"/>
      <c r="J32" s="16"/>
      <c r="K32" s="16"/>
    </row>
    <row r="33" spans="1:11" x14ac:dyDescent="0.25">
      <c r="A33" s="16"/>
      <c r="B33" s="16"/>
      <c r="C33" s="106" t="s">
        <v>26</v>
      </c>
      <c r="D33" s="16"/>
      <c r="E33" s="21">
        <v>2000</v>
      </c>
      <c r="F33" s="89"/>
      <c r="G33" s="16"/>
      <c r="H33" s="91"/>
      <c r="I33" s="16"/>
      <c r="J33" s="16"/>
      <c r="K33" s="16"/>
    </row>
    <row r="34" spans="1:11" ht="15.75" thickBot="1" x14ac:dyDescent="0.3">
      <c r="A34" s="16"/>
      <c r="B34" s="16"/>
      <c r="C34" s="106" t="s">
        <v>24</v>
      </c>
      <c r="D34" s="16"/>
      <c r="E34" s="134">
        <f>F8</f>
        <v>-800</v>
      </c>
      <c r="F34" s="89"/>
      <c r="G34" s="16"/>
      <c r="H34" s="91"/>
      <c r="I34" s="16"/>
      <c r="J34" s="16"/>
      <c r="K34" s="16"/>
    </row>
    <row r="35" spans="1:11" ht="15.75" thickTop="1" x14ac:dyDescent="0.25">
      <c r="A35" s="16"/>
      <c r="B35" s="16"/>
      <c r="C35" s="106" t="s">
        <v>27</v>
      </c>
      <c r="D35" s="16"/>
      <c r="E35" s="16"/>
      <c r="F35" s="114">
        <f>SUM(E33:E34)</f>
        <v>1200</v>
      </c>
      <c r="G35" s="16"/>
      <c r="H35" s="91"/>
      <c r="I35" s="16"/>
      <c r="J35" s="16"/>
      <c r="K35" s="16"/>
    </row>
    <row r="36" spans="1:11" ht="7.5" customHeight="1" x14ac:dyDescent="0.25">
      <c r="A36" s="16"/>
      <c r="B36" s="16"/>
      <c r="C36" s="94"/>
      <c r="D36" s="95"/>
      <c r="E36" s="116"/>
      <c r="F36" s="97"/>
      <c r="G36" s="16"/>
      <c r="H36" s="91"/>
      <c r="I36" s="16"/>
      <c r="J36" s="16"/>
      <c r="K36" s="16"/>
    </row>
    <row r="37" spans="1:11" x14ac:dyDescent="0.25">
      <c r="A37" s="16"/>
      <c r="B37" s="16"/>
      <c r="C37" s="115" t="s">
        <v>29</v>
      </c>
      <c r="D37" s="16"/>
      <c r="E37" s="21"/>
      <c r="F37" s="89"/>
      <c r="G37" s="16"/>
      <c r="H37" s="91"/>
      <c r="I37" s="16"/>
      <c r="J37" s="16"/>
      <c r="K37" s="16"/>
    </row>
    <row r="38" spans="1:11" x14ac:dyDescent="0.25">
      <c r="A38" s="16"/>
      <c r="B38" s="16"/>
      <c r="C38" s="106" t="str">
        <f>+C14</f>
        <v>Ingresos del giro percibidos</v>
      </c>
      <c r="D38" s="16"/>
      <c r="E38" s="21">
        <f>+F14</f>
        <v>9000</v>
      </c>
      <c r="F38" s="89"/>
      <c r="G38" s="16"/>
      <c r="H38" s="91"/>
      <c r="I38" s="16"/>
      <c r="J38" s="16"/>
      <c r="K38" s="16"/>
    </row>
    <row r="39" spans="1:11" x14ac:dyDescent="0.25">
      <c r="A39" s="16"/>
      <c r="B39" s="16"/>
      <c r="C39" s="106" t="str">
        <f t="shared" ref="C39:C40" si="0">+C15</f>
        <v>Costo directo de los bienes y servicios</v>
      </c>
      <c r="D39" s="16"/>
      <c r="E39" s="102">
        <f>-F15</f>
        <v>-8500</v>
      </c>
      <c r="F39" s="89"/>
      <c r="G39" s="16"/>
      <c r="H39" s="91"/>
      <c r="I39" s="16"/>
      <c r="J39" s="16"/>
      <c r="K39" s="16"/>
    </row>
    <row r="40" spans="1:11" ht="15.75" thickBot="1" x14ac:dyDescent="0.3">
      <c r="A40" s="16"/>
      <c r="B40" s="16"/>
      <c r="C40" s="106" t="str">
        <f t="shared" si="0"/>
        <v>Remuneraciones</v>
      </c>
      <c r="D40" s="16"/>
      <c r="E40" s="134">
        <f>-F16</f>
        <v>-2000</v>
      </c>
      <c r="F40" s="89"/>
      <c r="G40" s="16"/>
      <c r="H40" s="91"/>
      <c r="I40" s="16"/>
      <c r="J40" s="16"/>
      <c r="K40" s="16"/>
    </row>
    <row r="41" spans="1:11" ht="16.5" thickTop="1" thickBot="1" x14ac:dyDescent="0.3">
      <c r="A41" s="16"/>
      <c r="B41" s="16"/>
      <c r="C41" s="106" t="s">
        <v>59</v>
      </c>
      <c r="D41" s="16"/>
      <c r="E41" s="16"/>
      <c r="F41" s="137">
        <f>SUM(E38:E40)</f>
        <v>-1500</v>
      </c>
      <c r="G41" s="16"/>
      <c r="H41" s="91"/>
      <c r="I41" s="16"/>
      <c r="J41" s="16"/>
      <c r="K41" s="16"/>
    </row>
    <row r="42" spans="1:11" ht="11.25" customHeight="1" thickTop="1" thickBot="1" x14ac:dyDescent="0.3">
      <c r="A42" s="16"/>
      <c r="B42" s="16"/>
      <c r="C42" s="130"/>
      <c r="D42" s="131"/>
      <c r="E42" s="132"/>
      <c r="F42" s="133"/>
      <c r="G42" s="16"/>
      <c r="H42" s="91"/>
      <c r="I42" s="16"/>
      <c r="J42" s="16"/>
      <c r="K42" s="16"/>
    </row>
    <row r="43" spans="1:11" s="121" customFormat="1" ht="18.75" customHeight="1" thickTop="1" x14ac:dyDescent="0.25">
      <c r="A43" s="120"/>
      <c r="B43" s="120"/>
      <c r="C43" s="199" t="s">
        <v>56</v>
      </c>
      <c r="D43" s="200"/>
      <c r="E43" s="200"/>
      <c r="F43" s="135">
        <f>+F35+F41</f>
        <v>-300</v>
      </c>
      <c r="G43" s="120"/>
      <c r="H43" s="136"/>
      <c r="I43" s="120"/>
      <c r="J43" s="120"/>
      <c r="K43" s="120"/>
    </row>
    <row r="44" spans="1:11" x14ac:dyDescent="0.25">
      <c r="A44" s="16"/>
      <c r="B44" s="16"/>
      <c r="C44" s="16"/>
      <c r="D44" s="16"/>
      <c r="E44" s="16"/>
      <c r="F44" s="101"/>
      <c r="G44" s="16"/>
      <c r="H44" s="91"/>
      <c r="I44" s="16"/>
      <c r="J44" s="16"/>
      <c r="K44" s="16"/>
    </row>
    <row r="45" spans="1:11" x14ac:dyDescent="0.25">
      <c r="A45" s="16"/>
      <c r="B45" s="16"/>
      <c r="C45" s="16"/>
      <c r="D45" s="16"/>
      <c r="E45" s="16"/>
      <c r="F45" s="101"/>
      <c r="G45" s="16"/>
      <c r="H45" s="91"/>
      <c r="I45" s="16"/>
      <c r="J45" s="16"/>
      <c r="K45" s="16"/>
    </row>
    <row r="46" spans="1:11" x14ac:dyDescent="0.25">
      <c r="A46" s="16"/>
      <c r="B46" s="16"/>
      <c r="C46" s="16"/>
      <c r="D46" s="16"/>
      <c r="E46" s="16"/>
      <c r="F46" s="16"/>
      <c r="G46" s="22"/>
      <c r="H46" s="16"/>
      <c r="I46" s="16"/>
      <c r="J46" s="16"/>
      <c r="K46" s="16"/>
    </row>
    <row r="47" spans="1:11" x14ac:dyDescent="0.25">
      <c r="F47" s="46"/>
      <c r="I47" s="5"/>
    </row>
    <row r="48" spans="1:11" x14ac:dyDescent="0.25">
      <c r="F48" s="46"/>
    </row>
    <row r="49" spans="3:6" x14ac:dyDescent="0.25">
      <c r="F49" s="46"/>
    </row>
    <row r="50" spans="3:6" x14ac:dyDescent="0.25">
      <c r="C50" s="7" t="s">
        <v>51</v>
      </c>
    </row>
  </sheetData>
  <mergeCells count="7">
    <mergeCell ref="C2:J2"/>
    <mergeCell ref="C6:E6"/>
    <mergeCell ref="C13:E13"/>
    <mergeCell ref="C23:E23"/>
    <mergeCell ref="C43:E43"/>
    <mergeCell ref="G13:H13"/>
    <mergeCell ref="G23:H23"/>
  </mergeCells>
  <phoneticPr fontId="7" type="noConversion"/>
  <hyperlinks>
    <hyperlink ref="J4" location="Indice!A1" display="Ir al índice" xr:uid="{00000000-0004-0000-0600-000000000000}"/>
  </hyperlinks>
  <pageMargins left="0.31" right="0.48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31"/>
  <sheetViews>
    <sheetView zoomScaleNormal="100" zoomScalePageLayoutView="130" workbookViewId="0">
      <selection activeCell="J4" sqref="J4"/>
    </sheetView>
  </sheetViews>
  <sheetFormatPr baseColWidth="10" defaultColWidth="11.42578125" defaultRowHeight="15" x14ac:dyDescent="0.25"/>
  <cols>
    <col min="1" max="1" width="2.28515625" style="1" customWidth="1"/>
    <col min="2" max="2" width="4.28515625" style="1" customWidth="1"/>
    <col min="3" max="3" width="17.28515625" style="1" customWidth="1"/>
    <col min="4" max="4" width="14.140625" style="1" customWidth="1"/>
    <col min="5" max="5" width="19.28515625" style="1" customWidth="1"/>
    <col min="6" max="6" width="8.7109375" style="46" customWidth="1"/>
    <col min="7" max="7" width="10.7109375" style="1" customWidth="1"/>
    <col min="8" max="8" width="3.28515625" style="1" bestFit="1" customWidth="1"/>
    <col min="9" max="9" width="4.42578125" style="1" customWidth="1"/>
    <col min="10" max="10" width="16.28515625" style="1" customWidth="1"/>
    <col min="11" max="12" width="14.42578125" style="1" customWidth="1"/>
    <col min="13" max="13" width="7.42578125" style="1" customWidth="1"/>
    <col min="14" max="14" width="11.42578125" style="1"/>
    <col min="15" max="15" width="3.42578125" style="1" bestFit="1" customWidth="1"/>
    <col min="16" max="16" width="1.42578125" style="1" customWidth="1"/>
    <col min="17" max="17" width="14" style="1" customWidth="1"/>
    <col min="18" max="18" width="8.28515625" style="1" customWidth="1"/>
    <col min="19" max="16384" width="11.42578125" style="1"/>
  </cols>
  <sheetData>
    <row r="1" spans="2:10" ht="18.75" x14ac:dyDescent="0.3">
      <c r="C1" s="45"/>
    </row>
    <row r="2" spans="2:10" ht="18.75" x14ac:dyDescent="0.3">
      <c r="B2" s="141" t="s">
        <v>54</v>
      </c>
      <c r="C2" s="177" t="s">
        <v>15</v>
      </c>
      <c r="D2" s="177"/>
      <c r="E2" s="177"/>
      <c r="F2" s="177"/>
      <c r="G2" s="177"/>
      <c r="H2" s="177"/>
      <c r="I2" s="203"/>
      <c r="J2" s="203"/>
    </row>
    <row r="3" spans="2:10" x14ac:dyDescent="0.25">
      <c r="C3" s="10"/>
      <c r="D3" s="10"/>
      <c r="E3" s="10"/>
      <c r="F3" s="11"/>
      <c r="G3" s="10"/>
      <c r="H3" s="10"/>
    </row>
    <row r="4" spans="2:10" x14ac:dyDescent="0.25">
      <c r="B4" s="1" t="s">
        <v>44</v>
      </c>
      <c r="C4" s="10" t="s">
        <v>71</v>
      </c>
      <c r="D4" s="10"/>
      <c r="E4" s="10"/>
      <c r="F4" s="11"/>
      <c r="G4" s="10"/>
      <c r="H4" s="10"/>
      <c r="J4" s="18" t="s">
        <v>60</v>
      </c>
    </row>
    <row r="5" spans="2:10" ht="7.5" customHeight="1" x14ac:dyDescent="0.25">
      <c r="C5" s="10"/>
      <c r="D5" s="10"/>
      <c r="E5" s="10"/>
      <c r="F5" s="11"/>
      <c r="G5" s="10"/>
      <c r="H5" s="10"/>
      <c r="J5" s="138"/>
    </row>
    <row r="6" spans="2:10" x14ac:dyDescent="0.25">
      <c r="C6" s="196" t="s">
        <v>23</v>
      </c>
      <c r="D6" s="197"/>
      <c r="E6" s="198"/>
      <c r="F6" s="117" t="s">
        <v>37</v>
      </c>
      <c r="G6" s="10"/>
      <c r="H6" s="10"/>
    </row>
    <row r="7" spans="2:10" x14ac:dyDescent="0.25">
      <c r="C7" s="106" t="s">
        <v>5</v>
      </c>
      <c r="D7" s="16"/>
      <c r="E7" s="107"/>
      <c r="F7" s="89">
        <v>3830</v>
      </c>
      <c r="G7" s="10"/>
      <c r="H7" s="10"/>
    </row>
    <row r="8" spans="2:10" x14ac:dyDescent="0.25">
      <c r="C8" s="37" t="s">
        <v>70</v>
      </c>
      <c r="D8" s="92"/>
      <c r="E8" s="140">
        <v>3.4000000000000002E-2</v>
      </c>
      <c r="F8" s="93"/>
      <c r="G8" s="10"/>
      <c r="H8" s="10"/>
    </row>
    <row r="9" spans="2:10" x14ac:dyDescent="0.25">
      <c r="C9" s="94" t="s">
        <v>38</v>
      </c>
      <c r="D9" s="95"/>
      <c r="E9" s="96"/>
      <c r="F9" s="105">
        <v>5000</v>
      </c>
      <c r="G9" s="10"/>
      <c r="H9" s="10"/>
    </row>
    <row r="10" spans="2:10" x14ac:dyDescent="0.25">
      <c r="C10" s="10"/>
      <c r="D10" s="10"/>
      <c r="E10" s="10"/>
      <c r="F10" s="11"/>
      <c r="G10" s="10"/>
      <c r="H10" s="10"/>
    </row>
    <row r="11" spans="2:10" x14ac:dyDescent="0.25">
      <c r="B11" s="1" t="s">
        <v>45</v>
      </c>
      <c r="C11" s="10" t="s">
        <v>73</v>
      </c>
      <c r="D11" s="47"/>
      <c r="E11" s="47"/>
      <c r="F11" s="11"/>
      <c r="G11" s="10"/>
      <c r="H11" s="48"/>
    </row>
    <row r="12" spans="2:10" ht="7.5" customHeight="1" x14ac:dyDescent="0.25">
      <c r="C12" s="47"/>
      <c r="D12" s="47"/>
      <c r="E12" s="47"/>
      <c r="F12" s="11"/>
      <c r="G12" s="10"/>
      <c r="H12" s="48"/>
    </row>
    <row r="13" spans="2:10" ht="27.95" customHeight="1" x14ac:dyDescent="0.25">
      <c r="C13" s="167" t="s">
        <v>23</v>
      </c>
      <c r="D13" s="168"/>
      <c r="E13" s="169"/>
      <c r="F13" s="77" t="s">
        <v>37</v>
      </c>
      <c r="G13" s="204" t="s">
        <v>78</v>
      </c>
      <c r="H13" s="205"/>
    </row>
    <row r="14" spans="2:10" x14ac:dyDescent="0.25">
      <c r="C14" s="24" t="s">
        <v>25</v>
      </c>
      <c r="D14" s="28"/>
      <c r="E14" s="26"/>
      <c r="F14" s="30">
        <v>6000</v>
      </c>
      <c r="G14" s="27">
        <v>1657</v>
      </c>
      <c r="H14" s="27" t="s">
        <v>20</v>
      </c>
    </row>
    <row r="15" spans="2:10" ht="15.75" thickBot="1" x14ac:dyDescent="0.3">
      <c r="C15" s="56" t="s">
        <v>19</v>
      </c>
      <c r="D15" s="62"/>
      <c r="E15" s="61"/>
      <c r="F15" s="80">
        <v>2000</v>
      </c>
      <c r="G15" s="60">
        <v>1662</v>
      </c>
      <c r="H15" s="60" t="s">
        <v>21</v>
      </c>
    </row>
    <row r="16" spans="2:10" ht="15.75" thickTop="1" x14ac:dyDescent="0.25">
      <c r="C16" s="34" t="s">
        <v>32</v>
      </c>
      <c r="D16" s="42"/>
      <c r="E16" s="33"/>
      <c r="F16" s="75">
        <f>+F14+-F15</f>
        <v>4000</v>
      </c>
      <c r="G16" s="36">
        <v>1672</v>
      </c>
      <c r="H16" s="36" t="s">
        <v>22</v>
      </c>
    </row>
    <row r="17" spans="2:14" ht="15.75" thickBot="1" x14ac:dyDescent="0.3">
      <c r="C17" s="56" t="s">
        <v>3</v>
      </c>
      <c r="D17" s="57"/>
      <c r="E17" s="58"/>
      <c r="F17" s="80">
        <f>+ROUND(F9*E8,0)</f>
        <v>170</v>
      </c>
      <c r="G17" s="60">
        <v>1673</v>
      </c>
      <c r="H17" s="60" t="s">
        <v>21</v>
      </c>
      <c r="M17" s="50"/>
      <c r="N17" s="50"/>
    </row>
    <row r="18" spans="2:14" ht="15.75" thickTop="1" x14ac:dyDescent="0.25">
      <c r="C18" s="34" t="s">
        <v>31</v>
      </c>
      <c r="D18" s="42"/>
      <c r="E18" s="33"/>
      <c r="F18" s="75">
        <f>+F16-F17</f>
        <v>3830</v>
      </c>
      <c r="G18" s="36">
        <v>1690</v>
      </c>
      <c r="H18" s="36" t="s">
        <v>22</v>
      </c>
      <c r="M18" s="46"/>
      <c r="N18" s="46"/>
    </row>
    <row r="19" spans="2:14" x14ac:dyDescent="0.25">
      <c r="C19" s="10"/>
      <c r="D19" s="10"/>
      <c r="E19" s="10"/>
      <c r="F19" s="11"/>
      <c r="G19" s="10"/>
      <c r="H19" s="10"/>
      <c r="M19" s="46"/>
      <c r="N19" s="46"/>
    </row>
    <row r="20" spans="2:14" x14ac:dyDescent="0.25">
      <c r="B20" s="1" t="s">
        <v>46</v>
      </c>
      <c r="C20" s="10" t="s">
        <v>74</v>
      </c>
      <c r="D20" s="47"/>
      <c r="E20" s="47"/>
      <c r="F20" s="47"/>
      <c r="G20" s="10"/>
      <c r="H20" s="47"/>
      <c r="J20" s="139"/>
      <c r="M20" s="46"/>
      <c r="N20" s="46"/>
    </row>
    <row r="21" spans="2:14" ht="7.5" customHeight="1" x14ac:dyDescent="0.25">
      <c r="C21" s="47"/>
      <c r="D21" s="47"/>
      <c r="E21" s="47"/>
      <c r="F21" s="47"/>
      <c r="G21" s="10"/>
      <c r="H21" s="47"/>
      <c r="J21" s="139"/>
      <c r="M21" s="46"/>
      <c r="N21" s="46"/>
    </row>
    <row r="22" spans="2:14" ht="27.75" customHeight="1" x14ac:dyDescent="0.25">
      <c r="C22" s="167" t="s">
        <v>23</v>
      </c>
      <c r="D22" s="168"/>
      <c r="E22" s="169"/>
      <c r="F22" s="73" t="s">
        <v>37</v>
      </c>
      <c r="G22" s="204" t="s">
        <v>77</v>
      </c>
      <c r="H22" s="205"/>
    </row>
    <row r="23" spans="2:14" x14ac:dyDescent="0.25">
      <c r="C23" s="49" t="s">
        <v>72</v>
      </c>
      <c r="D23" s="10"/>
      <c r="E23" s="52"/>
      <c r="F23" s="32">
        <f>+F9</f>
        <v>5000</v>
      </c>
      <c r="G23" s="31">
        <v>1145</v>
      </c>
      <c r="H23" s="31" t="s">
        <v>20</v>
      </c>
    </row>
    <row r="24" spans="2:14" x14ac:dyDescent="0.25">
      <c r="C24" s="24" t="str">
        <f>+C17</f>
        <v>Corrección monetaria CPT inicial</v>
      </c>
      <c r="D24" s="28"/>
      <c r="E24" s="26"/>
      <c r="F24" s="25">
        <f>+F17</f>
        <v>170</v>
      </c>
      <c r="G24" s="27">
        <v>1177</v>
      </c>
      <c r="H24" s="27" t="s">
        <v>20</v>
      </c>
    </row>
    <row r="25" spans="2:14" ht="15.75" thickBot="1" x14ac:dyDescent="0.3">
      <c r="C25" s="56" t="str">
        <f>+C18</f>
        <v>RLI afecta IDPC</v>
      </c>
      <c r="D25" s="62"/>
      <c r="E25" s="61"/>
      <c r="F25" s="59">
        <f>+F18</f>
        <v>3830</v>
      </c>
      <c r="G25" s="60">
        <v>1694</v>
      </c>
      <c r="H25" s="60" t="s">
        <v>20</v>
      </c>
    </row>
    <row r="26" spans="2:14" ht="15.75" thickTop="1" x14ac:dyDescent="0.25">
      <c r="C26" s="34" t="s">
        <v>68</v>
      </c>
      <c r="D26" s="42"/>
      <c r="E26" s="33"/>
      <c r="F26" s="35">
        <f>+F23+F25+F24</f>
        <v>9000</v>
      </c>
      <c r="G26" s="36">
        <v>645</v>
      </c>
      <c r="H26" s="36" t="s">
        <v>22</v>
      </c>
    </row>
    <row r="27" spans="2:14" x14ac:dyDescent="0.25">
      <c r="C27" s="10"/>
      <c r="D27" s="10"/>
      <c r="E27" s="10"/>
      <c r="F27" s="10"/>
      <c r="G27" s="10"/>
    </row>
    <row r="28" spans="2:14" x14ac:dyDescent="0.25">
      <c r="C28" s="10"/>
      <c r="D28" s="10"/>
      <c r="E28" s="10"/>
      <c r="F28" s="11"/>
      <c r="G28" s="10"/>
      <c r="H28" s="10"/>
      <c r="I28" s="5"/>
    </row>
    <row r="31" spans="2:14" x14ac:dyDescent="0.25">
      <c r="C31" s="7" t="s">
        <v>51</v>
      </c>
    </row>
  </sheetData>
  <mergeCells count="6">
    <mergeCell ref="C2:J2"/>
    <mergeCell ref="C6:E6"/>
    <mergeCell ref="C13:E13"/>
    <mergeCell ref="C22:E22"/>
    <mergeCell ref="G13:H13"/>
    <mergeCell ref="G22:H22"/>
  </mergeCells>
  <phoneticPr fontId="7" type="noConversion"/>
  <hyperlinks>
    <hyperlink ref="J4" location="Indice!A1" display="Ir al índice" xr:uid="{00000000-0004-0000-0700-000000000000}"/>
  </hyperlinks>
  <pageMargins left="0.31" right="0.48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A6BC1F09C7F74295BCF86B6AAB5361" ma:contentTypeVersion="3" ma:contentTypeDescription="Crear nuevo documento." ma:contentTypeScope="" ma:versionID="851bf6f6f834046125e7e5e4021dd347">
  <xsd:schema xmlns:xsd="http://www.w3.org/2001/XMLSchema" xmlns:xs="http://www.w3.org/2001/XMLSchema" xmlns:p="http://schemas.microsoft.com/office/2006/metadata/properties" xmlns:ns2="fbbd845a-e295-4ab8-920d-215652fdca24" targetNamespace="http://schemas.microsoft.com/office/2006/metadata/properties" ma:root="true" ma:fieldsID="95ace7efc7ded8afb45f2f82836754a7" ns2:_="">
    <xsd:import namespace="fbbd845a-e295-4ab8-920d-215652fdc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845a-e295-4ab8-920d-215652fdc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03973B-038E-4872-BD46-43ABDE41F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845a-e295-4ab8-920d-215652fdc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AE44D-29D9-4C7B-9082-AF9115F82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CB5B5-8A2B-4106-8A88-30EA6E0C9254}">
  <ds:schemaRefs>
    <ds:schemaRef ds:uri="http://purl.org/dc/terms/"/>
    <ds:schemaRef ds:uri="fbbd845a-e295-4ab8-920d-215652fdca24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Indice</vt:lpstr>
      <vt:lpstr>1.-Dividendos percibidos </vt:lpstr>
      <vt:lpstr>2.-Dividendos distribuidos</vt:lpstr>
      <vt:lpstr>3.- GR art.21 LIR</vt:lpstr>
      <vt:lpstr>4.-Incentivo al ahorro art. 14E</vt:lpstr>
      <vt:lpstr>5.-INR</vt:lpstr>
      <vt:lpstr>6.- Pérdidas de arrastre</vt:lpstr>
      <vt:lpstr>7.- Corrección monetaria CPTi</vt:lpstr>
      <vt:lpstr>'3.- GR art.21 LIR'!_Hlt284861986</vt:lpstr>
      <vt:lpstr>'3.- GR art.21 LIR'!_Hlt284861998</vt:lpstr>
      <vt:lpstr>'5.-INR'!Área_de_impresión</vt:lpstr>
      <vt:lpstr>'6.- Pérdidas de arrastre'!Área_de_impresión</vt:lpstr>
      <vt:lpstr>'7.- Corrección monetaria CPTi'!Área_de_impresión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Estephany Sanchez Diaz</dc:creator>
  <cp:lastModifiedBy>Catalina Cecilia Collao Jofré</cp:lastModifiedBy>
  <cp:lastPrinted>2021-03-24T20:00:06Z</cp:lastPrinted>
  <dcterms:created xsi:type="dcterms:W3CDTF">2021-02-08T12:22:46Z</dcterms:created>
  <dcterms:modified xsi:type="dcterms:W3CDTF">2026-01-30T15:55:15Z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0x010100B1A6BC1F09C7F74295BCF86B6AAB5361</vt:lpwstr>
  </property>
</Properties>
</file>